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75" windowWidth="12120" windowHeight="9120" activeTab="1"/>
  </bookViews>
  <sheets>
    <sheet name="прил №1" sheetId="1" r:id="rId1"/>
    <sheet name="прил №2" sheetId="2" r:id="rId2"/>
    <sheet name="прил №3" sheetId="3" r:id="rId3"/>
    <sheet name="прил №4" sheetId="4" r:id="rId4"/>
    <sheet name="прил №5" sheetId="5" r:id="rId5"/>
    <sheet name="прил №6" sheetId="6" r:id="rId6"/>
    <sheet name="прил №7" sheetId="8" r:id="rId7"/>
  </sheets>
  <definedNames>
    <definedName name="_xlnm.Print_Area" localSheetId="6">'прил №7'!$A$1:$G$12</definedName>
  </definedNames>
  <calcPr calcId="125725" iterateDelta="1E-4"/>
</workbook>
</file>

<file path=xl/calcChain.xml><?xml version="1.0" encoding="utf-8"?>
<calcChain xmlns="http://schemas.openxmlformats.org/spreadsheetml/2006/main">
  <c r="O99" i="5"/>
  <c r="O98" s="1"/>
  <c r="O97" s="1"/>
  <c r="O96" s="1"/>
  <c r="O102"/>
  <c r="O101" s="1"/>
  <c r="O93"/>
  <c r="O92" s="1"/>
  <c r="O91" s="1"/>
  <c r="O90" s="1"/>
  <c r="O89" s="1"/>
  <c r="O88" s="1"/>
  <c r="O87" s="1"/>
  <c r="O109"/>
  <c r="O108"/>
  <c r="O107" s="1"/>
  <c r="O106" s="1"/>
  <c r="O105" s="1"/>
  <c r="O123"/>
  <c r="O122" s="1"/>
  <c r="O121" s="1"/>
  <c r="O120" s="1"/>
  <c r="O119" s="1"/>
  <c r="O118" s="1"/>
  <c r="O116"/>
  <c r="O115" s="1"/>
  <c r="O114" s="1"/>
  <c r="O113" s="1"/>
  <c r="O112" s="1"/>
  <c r="O111" s="1"/>
  <c r="D34" i="3" s="1"/>
  <c r="O131" i="5"/>
  <c r="O130"/>
  <c r="O129" s="1"/>
  <c r="O128" s="1"/>
  <c r="O127" s="1"/>
  <c r="O126" s="1"/>
  <c r="O134"/>
  <c r="O136"/>
  <c r="O16"/>
  <c r="O15" s="1"/>
  <c r="O14" s="1"/>
  <c r="O13" s="1"/>
  <c r="O12" s="1"/>
  <c r="O11" s="1"/>
  <c r="O24"/>
  <c r="O23" s="1"/>
  <c r="O22" s="1"/>
  <c r="O21" s="1"/>
  <c r="O20" s="1"/>
  <c r="O19" s="1"/>
  <c r="O27"/>
  <c r="O30"/>
  <c r="O34"/>
  <c r="O40"/>
  <c r="O39"/>
  <c r="O38" s="1"/>
  <c r="O37" s="1"/>
  <c r="O36" s="1"/>
  <c r="D18" i="3" s="1"/>
  <c r="O45" i="5"/>
  <c r="O44" s="1"/>
  <c r="O43" s="1"/>
  <c r="O42" s="1"/>
  <c r="D22" i="3" s="1"/>
  <c r="O50" i="5"/>
  <c r="O49" s="1"/>
  <c r="O48" s="1"/>
  <c r="O47" s="1"/>
  <c r="D23" i="3" s="1"/>
  <c r="O58" i="5"/>
  <c r="O57" s="1"/>
  <c r="O56" s="1"/>
  <c r="O55" s="1"/>
  <c r="O54" s="1"/>
  <c r="O53" s="1"/>
  <c r="O52" s="1"/>
  <c r="D24" i="3" s="1"/>
  <c r="O66" i="5"/>
  <c r="O69"/>
  <c r="O65"/>
  <c r="O64" s="1"/>
  <c r="O63" s="1"/>
  <c r="O62" s="1"/>
  <c r="O61" s="1"/>
  <c r="O77"/>
  <c r="O76" s="1"/>
  <c r="O75" s="1"/>
  <c r="O74" s="1"/>
  <c r="O73" s="1"/>
  <c r="O72" s="1"/>
  <c r="O85"/>
  <c r="O84" s="1"/>
  <c r="O83" s="1"/>
  <c r="O82" s="1"/>
  <c r="O81" s="1"/>
  <c r="O80" s="1"/>
  <c r="D29" i="3" s="1"/>
  <c r="O145" i="5"/>
  <c r="O144"/>
  <c r="O143" s="1"/>
  <c r="O142" s="1"/>
  <c r="O141" s="1"/>
  <c r="O140" s="1"/>
  <c r="O139" s="1"/>
  <c r="O153"/>
  <c r="O152"/>
  <c r="O151" s="1"/>
  <c r="O150" s="1"/>
  <c r="O149" s="1"/>
  <c r="O148" s="1"/>
  <c r="C17" i="2"/>
  <c r="C19"/>
  <c r="C21"/>
  <c r="C23"/>
  <c r="C16"/>
  <c r="C15" s="1"/>
  <c r="C27"/>
  <c r="C29"/>
  <c r="C31"/>
  <c r="C33"/>
  <c r="C26"/>
  <c r="C25" s="1"/>
  <c r="C38"/>
  <c r="C37" s="1"/>
  <c r="C36" s="1"/>
  <c r="C35" s="1"/>
  <c r="C41"/>
  <c r="C40" s="1"/>
  <c r="C44"/>
  <c r="C43"/>
  <c r="C48"/>
  <c r="C47" s="1"/>
  <c r="C55"/>
  <c r="C54" s="1"/>
  <c r="C58"/>
  <c r="C57" s="1"/>
  <c r="C66"/>
  <c r="C65" s="1"/>
  <c r="C64" s="1"/>
  <c r="C62"/>
  <c r="C61"/>
  <c r="C60" s="1"/>
  <c r="C71"/>
  <c r="C73"/>
  <c r="C70"/>
  <c r="C76"/>
  <c r="C75"/>
  <c r="C79"/>
  <c r="C78"/>
  <c r="C82"/>
  <c r="C81" s="1"/>
  <c r="C69" s="1"/>
  <c r="C68" s="1"/>
  <c r="Q153" i="5"/>
  <c r="Q152" s="1"/>
  <c r="Q151" s="1"/>
  <c r="Q150" s="1"/>
  <c r="Q149" s="1"/>
  <c r="Q148" s="1"/>
  <c r="Q147" s="1"/>
  <c r="P153"/>
  <c r="P152"/>
  <c r="P151" s="1"/>
  <c r="P150" s="1"/>
  <c r="P149" s="1"/>
  <c r="P148" s="1"/>
  <c r="P147" s="1"/>
  <c r="Q145"/>
  <c r="Q144" s="1"/>
  <c r="Q143" s="1"/>
  <c r="Q142" s="1"/>
  <c r="Q141" s="1"/>
  <c r="Q140" s="1"/>
  <c r="Q139" s="1"/>
  <c r="Q138" s="1"/>
  <c r="P145"/>
  <c r="P144" s="1"/>
  <c r="P143" s="1"/>
  <c r="P142" s="1"/>
  <c r="P141" s="1"/>
  <c r="P140" s="1"/>
  <c r="P139" s="1"/>
  <c r="P138" s="1"/>
  <c r="Q136"/>
  <c r="P136"/>
  <c r="Q134"/>
  <c r="P134"/>
  <c r="Q131"/>
  <c r="Q130" s="1"/>
  <c r="Q129" s="1"/>
  <c r="Q128" s="1"/>
  <c r="Q127" s="1"/>
  <c r="Q126" s="1"/>
  <c r="Q125" s="1"/>
  <c r="P131"/>
  <c r="P130" s="1"/>
  <c r="P129" s="1"/>
  <c r="P128" s="1"/>
  <c r="P127" s="1"/>
  <c r="P126" s="1"/>
  <c r="P125" s="1"/>
  <c r="Q123"/>
  <c r="Q122" s="1"/>
  <c r="Q121" s="1"/>
  <c r="Q120" s="1"/>
  <c r="Q119" s="1"/>
  <c r="Q118" s="1"/>
  <c r="P123"/>
  <c r="P122" s="1"/>
  <c r="P121" s="1"/>
  <c r="P120" s="1"/>
  <c r="P119" s="1"/>
  <c r="P118" s="1"/>
  <c r="Q116"/>
  <c r="Q115" s="1"/>
  <c r="Q114" s="1"/>
  <c r="Q113" s="1"/>
  <c r="Q112" s="1"/>
  <c r="Q111" s="1"/>
  <c r="P116"/>
  <c r="P115" s="1"/>
  <c r="P114" s="1"/>
  <c r="P113" s="1"/>
  <c r="P112" s="1"/>
  <c r="P111" s="1"/>
  <c r="Q109"/>
  <c r="Q108" s="1"/>
  <c r="Q107" s="1"/>
  <c r="Q106" s="1"/>
  <c r="Q105" s="1"/>
  <c r="Q104" s="1"/>
  <c r="P109"/>
  <c r="P108"/>
  <c r="P107" s="1"/>
  <c r="P106" s="1"/>
  <c r="P105" s="1"/>
  <c r="Q102"/>
  <c r="Q101" s="1"/>
  <c r="P102"/>
  <c r="P101" s="1"/>
  <c r="Q99"/>
  <c r="Q98" s="1"/>
  <c r="Q97" s="1"/>
  <c r="Q96" s="1"/>
  <c r="P99"/>
  <c r="P98" s="1"/>
  <c r="P97" s="1"/>
  <c r="P96" s="1"/>
  <c r="Q93"/>
  <c r="Q92" s="1"/>
  <c r="Q91" s="1"/>
  <c r="Q90" s="1"/>
  <c r="Q89" s="1"/>
  <c r="Q88" s="1"/>
  <c r="Q87" s="1"/>
  <c r="P93"/>
  <c r="P92" s="1"/>
  <c r="P91" s="1"/>
  <c r="P90" s="1"/>
  <c r="P89" s="1"/>
  <c r="P88" s="1"/>
  <c r="P87" s="1"/>
  <c r="Q85"/>
  <c r="Q84" s="1"/>
  <c r="Q83" s="1"/>
  <c r="Q82" s="1"/>
  <c r="Q81" s="1"/>
  <c r="Q80" s="1"/>
  <c r="P85"/>
  <c r="P84" s="1"/>
  <c r="P83" s="1"/>
  <c r="P82" s="1"/>
  <c r="P81" s="1"/>
  <c r="P80" s="1"/>
  <c r="Q77"/>
  <c r="Q76" s="1"/>
  <c r="Q75" s="1"/>
  <c r="Q74" s="1"/>
  <c r="Q73" s="1"/>
  <c r="Q72" s="1"/>
  <c r="Q71" s="1"/>
  <c r="P77"/>
  <c r="P76" s="1"/>
  <c r="P75" s="1"/>
  <c r="P74" s="1"/>
  <c r="P73" s="1"/>
  <c r="P72" s="1"/>
  <c r="P71" s="1"/>
  <c r="Q69"/>
  <c r="P69"/>
  <c r="Q66"/>
  <c r="P66"/>
  <c r="P65"/>
  <c r="P64" s="1"/>
  <c r="P63" s="1"/>
  <c r="P62" s="1"/>
  <c r="P61" s="1"/>
  <c r="P60" s="1"/>
  <c r="Q58"/>
  <c r="Q57" s="1"/>
  <c r="Q56" s="1"/>
  <c r="Q55" s="1"/>
  <c r="Q54" s="1"/>
  <c r="Q53" s="1"/>
  <c r="Q52" s="1"/>
  <c r="P58"/>
  <c r="P57"/>
  <c r="P56" s="1"/>
  <c r="P55" s="1"/>
  <c r="P54" s="1"/>
  <c r="P53" s="1"/>
  <c r="P52" s="1"/>
  <c r="Q50"/>
  <c r="P50"/>
  <c r="Q49"/>
  <c r="P49"/>
  <c r="P48"/>
  <c r="P47" s="1"/>
  <c r="Q48"/>
  <c r="Q47" s="1"/>
  <c r="Q45"/>
  <c r="Q44" s="1"/>
  <c r="Q43" s="1"/>
  <c r="Q42" s="1"/>
  <c r="P45"/>
  <c r="P44" s="1"/>
  <c r="P43" s="1"/>
  <c r="P42" s="1"/>
  <c r="Q40"/>
  <c r="Q39" s="1"/>
  <c r="Q38" s="1"/>
  <c r="Q37" s="1"/>
  <c r="Q36" s="1"/>
  <c r="P40"/>
  <c r="P39"/>
  <c r="P38" s="1"/>
  <c r="P37" s="1"/>
  <c r="P36" s="1"/>
  <c r="Q34"/>
  <c r="P34"/>
  <c r="Q30"/>
  <c r="Q24"/>
  <c r="Q27"/>
  <c r="Q23" s="1"/>
  <c r="Q22" s="1"/>
  <c r="Q21" s="1"/>
  <c r="Q20" s="1"/>
  <c r="Q19" s="1"/>
  <c r="P30"/>
  <c r="P27"/>
  <c r="P24"/>
  <c r="Q16"/>
  <c r="Q15"/>
  <c r="Q14" s="1"/>
  <c r="Q13" s="1"/>
  <c r="Q12" s="1"/>
  <c r="Q11" s="1"/>
  <c r="P16"/>
  <c r="P15"/>
  <c r="P14" s="1"/>
  <c r="P13" s="1"/>
  <c r="P12" s="1"/>
  <c r="P11" s="1"/>
  <c r="N103" i="6"/>
  <c r="N102" s="1"/>
  <c r="N101" s="1"/>
  <c r="N100" s="1"/>
  <c r="N99" s="1"/>
  <c r="N107"/>
  <c r="N104" s="1"/>
  <c r="N111"/>
  <c r="N110" s="1"/>
  <c r="N109" s="1"/>
  <c r="N108" s="1"/>
  <c r="N38"/>
  <c r="N37" s="1"/>
  <c r="N36" s="1"/>
  <c r="N35" s="1"/>
  <c r="N42"/>
  <c r="N41" s="1"/>
  <c r="N40" s="1"/>
  <c r="N39" s="1"/>
  <c r="N46"/>
  <c r="N45" s="1"/>
  <c r="N44" s="1"/>
  <c r="N43" s="1"/>
  <c r="N50"/>
  <c r="N49" s="1"/>
  <c r="N48" s="1"/>
  <c r="N47" s="1"/>
  <c r="N106"/>
  <c r="N105" s="1"/>
  <c r="N78"/>
  <c r="N77" s="1"/>
  <c r="N76" s="1"/>
  <c r="N75" s="1"/>
  <c r="N82"/>
  <c r="N81" s="1"/>
  <c r="N80" s="1"/>
  <c r="N79" s="1"/>
  <c r="N87"/>
  <c r="N86" s="1"/>
  <c r="N85" s="1"/>
  <c r="N84" s="1"/>
  <c r="N83" s="1"/>
  <c r="N74"/>
  <c r="N73"/>
  <c r="N72" s="1"/>
  <c r="N71" s="1"/>
  <c r="N55"/>
  <c r="N54"/>
  <c r="N53" s="1"/>
  <c r="N52" s="1"/>
  <c r="N65"/>
  <c r="N64"/>
  <c r="N63" s="1"/>
  <c r="N62" s="1"/>
  <c r="N70"/>
  <c r="N69"/>
  <c r="N68" s="1"/>
  <c r="N67" s="1"/>
  <c r="N66" s="1"/>
  <c r="N61"/>
  <c r="N60"/>
  <c r="N59"/>
  <c r="N33"/>
  <c r="N32" s="1"/>
  <c r="N31" s="1"/>
  <c r="N30" s="1"/>
  <c r="N29" s="1"/>
  <c r="N97"/>
  <c r="N96" s="1"/>
  <c r="N95" s="1"/>
  <c r="N94" s="1"/>
  <c r="N93"/>
  <c r="N92" s="1"/>
  <c r="N91" s="1"/>
  <c r="N90" s="1"/>
  <c r="N89" s="1"/>
  <c r="N88" s="1"/>
  <c r="N23"/>
  <c r="N22" s="1"/>
  <c r="N21" s="1"/>
  <c r="N20" s="1"/>
  <c r="N19"/>
  <c r="N18" s="1"/>
  <c r="N17" s="1"/>
  <c r="N16" s="1"/>
  <c r="N15" s="1"/>
  <c r="P109"/>
  <c r="P108"/>
  <c r="O109"/>
  <c r="O108"/>
  <c r="P102"/>
  <c r="P100"/>
  <c r="P99" s="1"/>
  <c r="P98" s="1"/>
  <c r="O102"/>
  <c r="O100"/>
  <c r="O99" s="1"/>
  <c r="O98" s="1"/>
  <c r="P80"/>
  <c r="O80"/>
  <c r="P76"/>
  <c r="O76"/>
  <c r="P73"/>
  <c r="P72"/>
  <c r="P71" s="1"/>
  <c r="O73"/>
  <c r="O72" s="1"/>
  <c r="O71" s="1"/>
  <c r="P58"/>
  <c r="P57" s="1"/>
  <c r="P56" s="1"/>
  <c r="O58"/>
  <c r="O57"/>
  <c r="O56"/>
  <c r="P54"/>
  <c r="P53"/>
  <c r="P52" s="1"/>
  <c r="P51" s="1"/>
  <c r="O54"/>
  <c r="O53" s="1"/>
  <c r="O52" s="1"/>
  <c r="P49"/>
  <c r="P48"/>
  <c r="P47"/>
  <c r="O49"/>
  <c r="O48"/>
  <c r="O47"/>
  <c r="P45"/>
  <c r="P44"/>
  <c r="P43"/>
  <c r="O45"/>
  <c r="O44"/>
  <c r="O43" s="1"/>
  <c r="P41"/>
  <c r="P40" s="1"/>
  <c r="P39" s="1"/>
  <c r="O41"/>
  <c r="O40"/>
  <c r="O39" s="1"/>
  <c r="P37"/>
  <c r="P36" s="1"/>
  <c r="O37"/>
  <c r="O36" s="1"/>
  <c r="P22"/>
  <c r="P21" s="1"/>
  <c r="P20" s="1"/>
  <c r="O22"/>
  <c r="O21"/>
  <c r="O20" s="1"/>
  <c r="P18"/>
  <c r="P17" s="1"/>
  <c r="P16" s="1"/>
  <c r="O18"/>
  <c r="O17"/>
  <c r="O16" s="1"/>
  <c r="P101"/>
  <c r="O101"/>
  <c r="P126" i="4"/>
  <c r="O126"/>
  <c r="N111"/>
  <c r="N110" s="1"/>
  <c r="N109"/>
  <c r="N108" s="1"/>
  <c r="N40"/>
  <c r="N39" s="1"/>
  <c r="N38" s="1"/>
  <c r="N37" s="1"/>
  <c r="N36" s="1"/>
  <c r="N35"/>
  <c r="N34"/>
  <c r="N33" s="1"/>
  <c r="N32" s="1"/>
  <c r="N31" s="1"/>
  <c r="N30"/>
  <c r="N29" s="1"/>
  <c r="N28" s="1"/>
  <c r="N27" s="1"/>
  <c r="N26" s="1"/>
  <c r="N25" s="1"/>
  <c r="N24"/>
  <c r="N23" s="1"/>
  <c r="N14"/>
  <c r="N13" s="1"/>
  <c r="N12" s="1"/>
  <c r="N11" s="1"/>
  <c r="N10" s="1"/>
  <c r="N9" s="1"/>
  <c r="N21"/>
  <c r="N20"/>
  <c r="N22"/>
  <c r="N19"/>
  <c r="N47"/>
  <c r="N46"/>
  <c r="N45" s="1"/>
  <c r="N44" s="1"/>
  <c r="N43" s="1"/>
  <c r="N42" s="1"/>
  <c r="N41" s="1"/>
  <c r="N54"/>
  <c r="N55"/>
  <c r="N68"/>
  <c r="N67"/>
  <c r="N66" s="1"/>
  <c r="N65" s="1"/>
  <c r="N64" s="1"/>
  <c r="N63" s="1"/>
  <c r="N28" i="6"/>
  <c r="N27"/>
  <c r="N26" s="1"/>
  <c r="N25" s="1"/>
  <c r="N24" s="1"/>
  <c r="N80" i="4"/>
  <c r="N79" s="1"/>
  <c r="N82"/>
  <c r="N81" s="1"/>
  <c r="N88"/>
  <c r="N87" s="1"/>
  <c r="N86" s="1"/>
  <c r="N85" s="1"/>
  <c r="N84" s="1"/>
  <c r="N94"/>
  <c r="N93" s="1"/>
  <c r="N92" s="1"/>
  <c r="N91" s="1"/>
  <c r="N90" s="1"/>
  <c r="N89" s="1"/>
  <c r="N107"/>
  <c r="N106" s="1"/>
  <c r="N118"/>
  <c r="N117" s="1"/>
  <c r="N116" s="1"/>
  <c r="N115" s="1"/>
  <c r="N114" s="1"/>
  <c r="N113" s="1"/>
  <c r="N112" s="1"/>
  <c r="D23" i="2"/>
  <c r="E23"/>
  <c r="D21"/>
  <c r="E21"/>
  <c r="E33"/>
  <c r="D33"/>
  <c r="F27" i="3"/>
  <c r="E27"/>
  <c r="D82" i="2"/>
  <c r="D81"/>
  <c r="E19"/>
  <c r="D19"/>
  <c r="D17"/>
  <c r="D16"/>
  <c r="D15" s="1"/>
  <c r="E82"/>
  <c r="E81" s="1"/>
  <c r="D71"/>
  <c r="D70" s="1"/>
  <c r="E76"/>
  <c r="E75" s="1"/>
  <c r="D76"/>
  <c r="D75" s="1"/>
  <c r="E79"/>
  <c r="D79"/>
  <c r="D78"/>
  <c r="E38"/>
  <c r="E37"/>
  <c r="D38"/>
  <c r="D37"/>
  <c r="E17"/>
  <c r="E41"/>
  <c r="E40" s="1"/>
  <c r="E36" s="1"/>
  <c r="E35" s="1"/>
  <c r="D41"/>
  <c r="D40" s="1"/>
  <c r="D36" s="1"/>
  <c r="E44"/>
  <c r="E43" s="1"/>
  <c r="D44"/>
  <c r="D43" s="1"/>
  <c r="E48"/>
  <c r="E47" s="1"/>
  <c r="D48"/>
  <c r="D47" s="1"/>
  <c r="E58"/>
  <c r="E57" s="1"/>
  <c r="D58"/>
  <c r="D57" s="1"/>
  <c r="E71"/>
  <c r="E70" s="1"/>
  <c r="E69" s="1"/>
  <c r="E68" s="1"/>
  <c r="E27"/>
  <c r="D27"/>
  <c r="D29"/>
  <c r="D31"/>
  <c r="D26"/>
  <c r="D25" s="1"/>
  <c r="E29"/>
  <c r="E31"/>
  <c r="E55"/>
  <c r="E54" s="1"/>
  <c r="E50" s="1"/>
  <c r="D55"/>
  <c r="D54" s="1"/>
  <c r="D50" s="1"/>
  <c r="F40" i="3"/>
  <c r="F42"/>
  <c r="E40"/>
  <c r="E42" s="1"/>
  <c r="D20" i="1"/>
  <c r="D19" s="1"/>
  <c r="D18" s="1"/>
  <c r="D19" i="3"/>
  <c r="D21"/>
  <c r="D20"/>
  <c r="F19"/>
  <c r="E21"/>
  <c r="E20" s="1"/>
  <c r="E19"/>
  <c r="F21"/>
  <c r="F20" s="1"/>
  <c r="E16" i="1"/>
  <c r="E15"/>
  <c r="E14" s="1"/>
  <c r="D16"/>
  <c r="D15" s="1"/>
  <c r="D14" s="1"/>
  <c r="D13" s="1"/>
  <c r="D12" s="1"/>
  <c r="E20"/>
  <c r="E19"/>
  <c r="E18" s="1"/>
  <c r="N62" i="4"/>
  <c r="N61" s="1"/>
  <c r="N60" s="1"/>
  <c r="N59" s="1"/>
  <c r="N58" s="1"/>
  <c r="N57" s="1"/>
  <c r="N125"/>
  <c r="N124" s="1"/>
  <c r="N123" s="1"/>
  <c r="N122" s="1"/>
  <c r="N121" s="1"/>
  <c r="N120" s="1"/>
  <c r="N119" s="1"/>
  <c r="N53"/>
  <c r="N52" s="1"/>
  <c r="N51" s="1"/>
  <c r="N50" s="1"/>
  <c r="N49" s="1"/>
  <c r="N48" s="1"/>
  <c r="E26" i="2"/>
  <c r="E25" s="1"/>
  <c r="E16"/>
  <c r="E15" s="1"/>
  <c r="Q65" i="5"/>
  <c r="Q64" s="1"/>
  <c r="Q63" s="1"/>
  <c r="Q62" s="1"/>
  <c r="Q61" s="1"/>
  <c r="Q60" s="1"/>
  <c r="P23"/>
  <c r="P22" s="1"/>
  <c r="P21" s="1"/>
  <c r="P20" s="1"/>
  <c r="P19" s="1"/>
  <c r="Q10"/>
  <c r="Q155"/>
  <c r="Q9"/>
  <c r="D35" i="3"/>
  <c r="N100" i="4"/>
  <c r="N99"/>
  <c r="N98" s="1"/>
  <c r="N97" s="1"/>
  <c r="N96" s="1"/>
  <c r="N95" s="1"/>
  <c r="D31" i="3"/>
  <c r="D30" s="1"/>
  <c r="N76" i="4"/>
  <c r="N75" s="1"/>
  <c r="N74" s="1"/>
  <c r="N73" s="1"/>
  <c r="N72" s="1"/>
  <c r="D17" i="3"/>
  <c r="F12" i="8"/>
  <c r="D12"/>
  <c r="N71" i="4" l="1"/>
  <c r="N70" s="1"/>
  <c r="N69" s="1"/>
  <c r="N83"/>
  <c r="N18"/>
  <c r="N17" s="1"/>
  <c r="N16" s="1"/>
  <c r="N15" s="1"/>
  <c r="N78"/>
  <c r="N77" s="1"/>
  <c r="N58" i="6"/>
  <c r="N57" s="1"/>
  <c r="N56" s="1"/>
  <c r="D28" i="3"/>
  <c r="D27" s="1"/>
  <c r="O71" i="5"/>
  <c r="O125"/>
  <c r="D37" i="3"/>
  <c r="D36" s="1"/>
  <c r="D33"/>
  <c r="D32" s="1"/>
  <c r="O104" i="5"/>
  <c r="E46" i="2"/>
  <c r="E14" s="1"/>
  <c r="E13" s="1"/>
  <c r="E84" s="1"/>
  <c r="N8" i="4"/>
  <c r="N51" i="6"/>
  <c r="N34"/>
  <c r="N14" s="1"/>
  <c r="N13" s="1"/>
  <c r="P10" i="5"/>
  <c r="O147"/>
  <c r="D41" i="3"/>
  <c r="D40" s="1"/>
  <c r="O138" i="5"/>
  <c r="D39" i="3"/>
  <c r="D38" s="1"/>
  <c r="O60" i="5"/>
  <c r="D26" i="3"/>
  <c r="D25" s="1"/>
  <c r="O10" i="5"/>
  <c r="D16" i="3"/>
  <c r="D15" s="1"/>
  <c r="D42" s="1"/>
  <c r="N56" i="4"/>
  <c r="E13" i="1"/>
  <c r="E12" s="1"/>
  <c r="D46" i="2"/>
  <c r="D35"/>
  <c r="D69"/>
  <c r="D68" s="1"/>
  <c r="D14"/>
  <c r="D13" s="1"/>
  <c r="D84" s="1"/>
  <c r="N105" i="4"/>
  <c r="N104" s="1"/>
  <c r="N103" s="1"/>
  <c r="N102" s="1"/>
  <c r="N101" s="1"/>
  <c r="N126" s="1"/>
  <c r="O15" i="6"/>
  <c r="P15"/>
  <c r="P14" s="1"/>
  <c r="P13" s="1"/>
  <c r="P112" s="1"/>
  <c r="O51"/>
  <c r="N98"/>
  <c r="P104" i="5"/>
  <c r="C50" i="2"/>
  <c r="C46" s="1"/>
  <c r="C14" s="1"/>
  <c r="C13" s="1"/>
  <c r="N112" i="6" l="1"/>
  <c r="C17" i="1"/>
  <c r="C16" s="1"/>
  <c r="C15" s="1"/>
  <c r="C14" s="1"/>
  <c r="C84" i="2"/>
  <c r="P9" i="5"/>
  <c r="P155"/>
  <c r="O14" i="6"/>
  <c r="O13" s="1"/>
  <c r="O112" s="1"/>
  <c r="O9" i="5"/>
  <c r="O155"/>
  <c r="C21" i="1" s="1"/>
  <c r="C20" s="1"/>
  <c r="C19" s="1"/>
  <c r="C18" s="1"/>
  <c r="C13" l="1"/>
  <c r="C12" s="1"/>
  <c r="C22" s="1"/>
</calcChain>
</file>

<file path=xl/sharedStrings.xml><?xml version="1.0" encoding="utf-8"?>
<sst xmlns="http://schemas.openxmlformats.org/spreadsheetml/2006/main" count="762" uniqueCount="322">
  <si>
    <t>(руб.)</t>
  </si>
  <si>
    <t>Код</t>
  </si>
  <si>
    <t>000 01 00 00 00 00 0000 000</t>
  </si>
  <si>
    <t>ИСТОЧНИКИ ВНУТРЕННЕГО ФИНАНСИРОВАНИЯ ДЕФИЦИТОВ БЮДЖЕТОВ</t>
  </si>
  <si>
    <t>000 01 05 00 00 00 0000 000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</si>
  <si>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</si>
  <si>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</si>
  <si>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</si>
  <si>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</si>
  <si>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</si>
  <si>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</si>
  <si>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</si>
  <si>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</si>
  <si>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</si>
  <si>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</si>
  <si>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</si>
  <si>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</si>
  <si>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</si>
  <si>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</si>
  <si>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 xml:space="preserve">                                                           </t>
  </si>
  <si>
    <t xml:space="preserve">                                                                 </t>
  </si>
  <si>
    <t xml:space="preserve">                                                                                                  </t>
  </si>
  <si>
    <t xml:space="preserve">                                                                            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</si>
  <si>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</si>
  <si>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</si>
  <si>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</si>
  <si>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</si>
  <si>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</si>
  <si>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 на имущество физических лиц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</si>
  <si>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</si>
  <si>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</si>
  <si>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Общегосударственные вопросы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</si>
  <si>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</si>
  <si>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</si>
  <si>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</si>
  <si>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Жилищно-коммунальное хозяйство</t>
  </si>
  <si>
    <t>Благоустройство</t>
  </si>
  <si>
    <t>Культура</t>
  </si>
  <si>
    <t>Физическая культура и спорт</t>
  </si>
  <si>
    <t xml:space="preserve">Физическая культура </t>
  </si>
  <si>
    <t>Итого расходов</t>
  </si>
  <si>
    <t>Национальная экономика</t>
  </si>
  <si>
    <t>Акцизы по подакцизным товарам (продукции), производимым на территории Российской Федерации</t>
  </si>
  <si>
    <t>Жилищное хозяйство</t>
  </si>
  <si>
    <t>Другие вопросы в области национальной безопасности и правоохранительной деятельности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</si>
  <si>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</si>
  <si>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</si>
  <si>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</si>
  <si>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</si>
  <si>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</si>
  <si>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</si>
  <si>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</si>
  <si>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</si>
  <si>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</si>
  <si>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</si>
  <si>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НАЛОГИ НА ТОВАРЫ (РАБОТЫ, УСЛУГИ), РЕАЛИЗУЕМЫЕ НА ТЕРРИТОРИИ РОССИЙСКОЙ ФЕДЕРАЦИИ</t>
  </si>
  <si>
    <t>000 10100000000000000</t>
  </si>
  <si>
    <t>000 10300000000000000</t>
  </si>
  <si>
    <t>000 10500000000000000</t>
  </si>
  <si>
    <t>000 20000000000000000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</si>
  <si>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</si>
  <si>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Культура, кинематография </t>
  </si>
  <si>
    <t>Дорожное хозяйство (дорожные фонды)</t>
  </si>
  <si>
    <t>Дотации бюджетам бюджетной системы Российской Федерации</t>
  </si>
  <si>
    <t>Дотации на выравнивание бюджетной обеспеченности</t>
  </si>
  <si>
    <t>Субвенции бюджетам бюджетной системы Российской Федерации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</si>
  <si>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</si>
  <si>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</si>
  <si>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</si>
  <si>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000 10501000000000110</t>
  </si>
  <si>
    <t>000 10501010010000110</t>
  </si>
  <si>
    <t>000 10501011010000110</t>
  </si>
  <si>
    <t>000 10501020010000110</t>
  </si>
  <si>
    <t>000 10501021010000110</t>
  </si>
  <si>
    <t>Субсидии бюджетам бюджетной системы Российской Федерации (межбюджетные субсидии)</t>
  </si>
  <si>
    <t>000 20215001000000150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</si>
  <si>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</si>
  <si>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</si>
  <si>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Национальная безопасность и правоохранительная деятельность</t>
  </si>
  <si>
    <t>1</t>
  </si>
  <si>
    <t>X</t>
  </si>
  <si>
    <t>000 10000000000000000</t>
  </si>
  <si>
    <t>000 10102000010000110</t>
  </si>
  <si>
    <t>000 10102010010000110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</si>
  <si>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</si>
  <si>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</si>
  <si>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</si>
  <si>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</si>
  <si>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</si>
  <si>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</si>
  <si>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</si>
  <si>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</si>
  <si>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182 10501011011000110</t>
  </si>
  <si>
    <t>182 10501021011000110</t>
  </si>
  <si>
    <t>000 10503000010000110</t>
  </si>
  <si>
    <t>000 10503010010000110</t>
  </si>
  <si>
    <t>182 10503010011000110</t>
  </si>
  <si>
    <t>НАЛОГИ НА ИМУЩЕСТВО</t>
  </si>
  <si>
    <t>000 10600000000000000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</si>
  <si>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</si>
  <si>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</si>
  <si>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</si>
  <si>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182 10601030101000110</t>
  </si>
  <si>
    <t>Земельный налог</t>
  </si>
  <si>
    <t>000 10606000000000110</t>
  </si>
  <si>
    <t>000 10606030000000110</t>
  </si>
  <si>
    <t>000 10606033100000110</t>
  </si>
  <si>
    <t>182 10606033101000110</t>
  </si>
  <si>
    <t>000 10606040000000110</t>
  </si>
  <si>
    <t>000 10606043100000110</t>
  </si>
  <si>
    <t>182 10606043101000110</t>
  </si>
  <si>
    <t>000 20235118000000150</t>
  </si>
  <si>
    <t>Доходы бюджета - ВСЕГО: 
В том числе:</t>
  </si>
  <si>
    <t>Код бюджетной классификации Российской Федерации</t>
  </si>
  <si>
    <t>Наименование кода дохода бюджета</t>
  </si>
  <si>
    <t>Прочие субсидии</t>
  </si>
  <si>
    <t>Прочие субсидии бюджетам сельских поселений</t>
  </si>
  <si>
    <t>000 20229999000000150</t>
  </si>
  <si>
    <t>000 11700000000000000</t>
  </si>
  <si>
    <t>000 11715000000000150</t>
  </si>
  <si>
    <t>ПРОЧИЕ НЕНАЛОГОВЫЕ ДОХОДЫ</t>
  </si>
  <si>
    <t>Инициативные платежи</t>
  </si>
  <si>
    <t>Инициативные платежи, зачисляемые в бюджеты сельских поселений</t>
  </si>
  <si>
    <t>Дотации бюджетам сельских поселений на выравнивание бюджетной обеспеченности из бюджета субъекта Российской Федерации</t>
  </si>
  <si>
    <t>Прочие межбюджетные трансферты, передаваемые бюджетам сельских поселений</t>
  </si>
  <si>
    <t>Прочие межбюджетные трансферты, передаваемые бюджетам</t>
  </si>
  <si>
    <t>Иные межбюджетные трансферты</t>
  </si>
  <si>
    <t>182 10102030011000110</t>
  </si>
  <si>
    <t>000 20249999000000 150</t>
  </si>
  <si>
    <t>000 2 024 0000 00 0000 150</t>
  </si>
  <si>
    <t>000 2 02 30000 00 0000150</t>
  </si>
  <si>
    <t>000 2 02 20000 00 0000150</t>
  </si>
  <si>
    <t>000 2 02 10000 00 0000150</t>
  </si>
  <si>
    <t>000 2 02 000000 00 000 000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</si>
  <si>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</si>
  <si>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</si>
  <si>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</si>
  <si>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Защита населения и территории от чрезвычайных ситуаций природного и техногенного характера, пожарная безопасность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</si>
  <si>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</si>
  <si>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</si>
  <si>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</si>
  <si>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</si>
  <si>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 xml:space="preserve">Всего доходов 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</si>
  <si>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</si>
  <si>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 , взимаемый по ставкам,  применяемым к объектам налогообложения, расположенным в границах сельских   поселений (сумма платежа (перерасчеты, недоимка и задолженность по соответствующему платежу, в том числе по отмененному)</t>
  </si>
  <si>
    <t xml:space="preserve">депутатов Новочеркасского сельсовета </t>
  </si>
  <si>
    <t>Саракташского района Оренбургской области</t>
  </si>
  <si>
    <t>232 11715030100000150</t>
  </si>
  <si>
    <t>232 20215001100000150</t>
  </si>
  <si>
    <t>232 20229999100000150</t>
  </si>
  <si>
    <t>232 20235118100000150</t>
  </si>
  <si>
    <t>232 20249999100000150</t>
  </si>
  <si>
    <t>к решению Совета</t>
  </si>
  <si>
    <t>2025 год</t>
  </si>
  <si>
    <t>Наименование расходов</t>
  </si>
  <si>
    <t>РЗ</t>
  </si>
  <si>
    <t>ПР</t>
  </si>
  <si>
    <t>УСЛОВНО УТВЕРЖДЕННЫЕ РАСХОДЫ</t>
  </si>
  <si>
    <t>Резервные фонды</t>
  </si>
  <si>
    <t>Изменение остатков средств на счетах по учету средств бюджетов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</si>
  <si>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</si>
  <si>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</si>
  <si>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Приложение № 1</t>
  </si>
  <si>
    <t>Приложение № 2</t>
  </si>
  <si>
    <t>Приложение № 3</t>
  </si>
  <si>
    <t>182 10302231010000110</t>
  </si>
  <si>
    <t>182 10302230010000110</t>
  </si>
  <si>
    <t>182 10302240010000110</t>
  </si>
  <si>
    <t>182 10302241010000110</t>
  </si>
  <si>
    <t>182 10302250010000110</t>
  </si>
  <si>
    <t>182 10302251010000110</t>
  </si>
  <si>
    <t>182 10302260010000110</t>
  </si>
  <si>
    <t>182 10302261010000110</t>
  </si>
  <si>
    <t>СОЦИАЛЬНАЯ ПОЛИТИКА</t>
  </si>
  <si>
    <t>Пенсионное обеспечение</t>
  </si>
  <si>
    <t>2026 год</t>
  </si>
  <si>
    <t xml:space="preserve">Наименование кода </t>
  </si>
  <si>
    <t>Инициативные платежи, зачисляемые в бюджеты сельских поселений (средства, поступающие на ремонт автомобильной дороги)</t>
  </si>
  <si>
    <t>Коммунальное хозяйство</t>
  </si>
  <si>
    <t xml:space="preserve">Источники финансирования дефицита бюджета поселения </t>
  </si>
  <si>
    <t>Всего источники финансирования дефицита бюджета</t>
  </si>
  <si>
    <t>2027год</t>
  </si>
  <si>
    <t>на 2025 год и на плановый период 2026 и 2027 годов</t>
  </si>
  <si>
    <t xml:space="preserve">Распределение бюджетных ассигнований бюджета поселения на 2025 год  и на плановый период 2026 и 2027 годов по разделам, подразделам расходов классификации расходов бюджета </t>
  </si>
  <si>
    <t>000 10102080010000110</t>
  </si>
  <si>
    <t>182 10102080011000110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</si>
  <si>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</si>
  <si>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</si>
  <si>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000 10102130010000110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</si>
  <si>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</si>
  <si>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</si>
  <si>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Проведение выборов в предварительные органы муниципально образования</t>
  </si>
  <si>
    <t>2027 год</t>
  </si>
  <si>
    <t>232 11715030100011150</t>
  </si>
  <si>
    <t>Прочие дотации</t>
  </si>
  <si>
    <t>Прочие дотации бюджетам сельских поселений</t>
  </si>
  <si>
    <t>232 20219999100000150</t>
  </si>
  <si>
    <t>000 20219999000000150</t>
  </si>
  <si>
    <t>ДОХОДЫ ОТ ПРОДАЖИ МАТЕРИАЛЬНЫХ И НЕМАТЕРИАЛЬНЫХ АКТИВОВ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</si>
  <si>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</si>
  <si>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</si>
  <si>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</si>
  <si>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000 11400000000000000</t>
  </si>
  <si>
    <t>000 11406000000000430</t>
  </si>
  <si>
    <t>000 11406020000000430</t>
  </si>
  <si>
    <t>232 11406025100000430</t>
  </si>
  <si>
    <t>Распределение бюджетных ассигнований бюджета поселения по разделам, подразделам, целевым статьям (муниципальным программам Новочеркасского сельсовета и непрограммным направлениям деятельности), группам и подгруппам видов расходов классификации расходов  на 2025 год и на плановый период 2026 и 2027 годов</t>
  </si>
  <si>
    <t/>
  </si>
  <si>
    <t>(рублей)</t>
  </si>
  <si>
    <t>Наименование</t>
  </si>
  <si>
    <t>КЦСР</t>
  </si>
  <si>
    <t>КВР</t>
  </si>
  <si>
    <t>Условно утвержденные расходы</t>
  </si>
  <si>
    <t>ОБЩЕГОСУДАРСТВЕННЫЕ ВОПРОСЫ</t>
  </si>
  <si>
    <t>Муниципальная программа "Реализация муниципальной политики на территории муниципального образования Новочеркасский сельсовет Саракташского района Оренбургской области"</t>
  </si>
  <si>
    <t>Комплексы процессных мероприятий</t>
  </si>
  <si>
    <t>Комплекс процессных мероприятий «Обеспечение реализации программы»</t>
  </si>
  <si>
    <t>Глава муниципального образования</t>
  </si>
  <si>
    <t>Расходы на выплаты персоналу государственных (муниципальных) органов</t>
  </si>
  <si>
    <t>120</t>
  </si>
  <si>
    <t>Центральный аппарат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</si>
  <si>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</si>
  <si>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</si>
  <si>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</si>
  <si>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850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</si>
  <si>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</si>
  <si>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62405Т0030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</si>
  <si>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</si>
  <si>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62405Т0050</t>
  </si>
  <si>
    <t>Непрограммное направление расходов (непрограммные мероприятия)</t>
  </si>
  <si>
    <t>Проведение выборов (голосование)</t>
  </si>
  <si>
    <t>Проведение выборов в поселениях Саракташского района</t>
  </si>
  <si>
    <t>Обеспечение проведение выборов и референдума</t>
  </si>
  <si>
    <t>Специальные расходы</t>
  </si>
  <si>
    <t>Руководство и управление в сфере установленных функций органов местного самоуправления</t>
  </si>
  <si>
    <t>Создание и использование средств резервного фонда администрации поселений Саракташского района</t>
  </si>
  <si>
    <t>Резервные средства</t>
  </si>
  <si>
    <t>Членские взносы в Совет (ассоциацию) муниципальных образований</t>
  </si>
  <si>
    <t>НАЦИОНАЛЬНАЯ ОБОРОНА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</si>
  <si>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</si>
  <si>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Прочая закупка товаров, работ и услуг</t>
  </si>
  <si>
    <t>НАЦИОНАЛЬНАЯ БЕЗОПАСНОСТЬ И ПРАВООХРАНИТЕЛЬНАЯ ДЕЯТЕЛЬНОСТЬ</t>
  </si>
  <si>
    <t>Комплекс процессных мероприятий «Безопасность»</t>
  </si>
  <si>
    <t>Мероприятия по обеспечению пожарной безопасности на территории муниципального образования поселения</t>
  </si>
  <si>
    <t>Меры поддержки добровольных народных дружин</t>
  </si>
  <si>
    <t>НАЦИОНАЛЬНАЯ ЭКОНОМИКА</t>
  </si>
  <si>
    <t>Комплекс процессных мероприятий «Развитие дорожного хозяйства»</t>
  </si>
  <si>
    <t>Содержание и ремонт, капитальный ремонт автомобильных дорог общего пользования и искусственных сооружений на них</t>
  </si>
  <si>
    <t>624029Д100</t>
  </si>
  <si>
    <t xml:space="preserve">Приоритетные проекты Оренбургской области
</t>
  </si>
  <si>
    <t xml:space="preserve">Приоритетный проект "Вовлечение жителей муниципальных образований Оренбургской области в процессе выбора и реализации инициативных проектов"
</t>
  </si>
  <si>
    <t>Мероприятия по завершению реализации инициативных проектов (устройство тротуара)</t>
  </si>
  <si>
    <t>Реализация инициативных проектов (устройство тротуара)</t>
  </si>
  <si>
    <t>ЖИЛИЩНО-КОММУНАЛЬНОЕ ХОЗЯЙСТВО</t>
  </si>
  <si>
    <t>Прочие непрограммные мероприятия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</si>
  <si>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</si>
  <si>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>Комплекс процессных мероприятий «Развитие коммунального хозяйства»</t>
  </si>
  <si>
    <t>Прочие мероприятия в области коммунального хазяйства</t>
  </si>
  <si>
    <t xml:space="preserve">Иные закупки товаров, работ и услуг для обеспечения государственных (муниципальных) нужд
</t>
  </si>
  <si>
    <t>Комплекс процессных мероприятий «Благоустройство территории Новочеркасского сельсовета»</t>
  </si>
  <si>
    <t>Мероприятия по благоустройству территории муниципального образования поселения</t>
  </si>
  <si>
    <t>КУЛЬТУРА, КИНЕМАТОГРАФИЯ</t>
  </si>
  <si>
    <t>Комплекс процессных мероприятий «Развитие культуры и спорта»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</si>
  <si>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</si>
  <si>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62404Т0080</t>
  </si>
  <si>
    <t>Мероприятия, направленные на развитие культуры на территории муниципального образования поселения</t>
  </si>
  <si>
    <t>Закупка энергетических ресурсов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</si>
  <si>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</si>
  <si>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62404Т0090</t>
  </si>
  <si>
    <t>Предоставление пенсии за выслугу лет муниципальным служащим</t>
  </si>
  <si>
    <t>Публичные нормативные социальные выплаты гражданам</t>
  </si>
  <si>
    <t>ФИЗИЧЕСКАЯ КУЛЬТУРА И СПОРТ</t>
  </si>
  <si>
    <t>Физическая культура</t>
  </si>
  <si>
    <t>Мероприятия в области физической культуры и спорта</t>
  </si>
  <si>
    <t>ИТОГО ПО РАЗДЕЛАМ РАСХОДОВ</t>
  </si>
  <si>
    <t>Приложение № 5</t>
  </si>
  <si>
    <t>к решению Совета депутатов                                                                                 Новочеркасского сельсовета                                                                           Саракташского района                                                                                      Оренбургской области</t>
  </si>
  <si>
    <t>Ведомственная структура расходов бюджета поселения на 2025 год и на плановый период 2026, 2027 годов</t>
  </si>
  <si>
    <t>КВСР</t>
  </si>
  <si>
    <t>Администрация Новочеркасского сельсовета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</si>
  <si>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</si>
  <si>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</si>
  <si>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энергетических ресурсов
Источник: https://www.budgetnik.ru/art/103870-kvr-247
Любое использование материалов допускается только при наличии гиперссылки.</t>
  </si>
  <si>
    <t>Уплата налога на имущество организаций и земельного налога</t>
  </si>
  <si>
    <t>Уплата иных платежей</t>
  </si>
  <si>
    <t>Непрограммное направление расходов (непрограммные направления)</t>
  </si>
  <si>
    <t>Иные бюджетные ассигнования</t>
  </si>
  <si>
    <t>Приоритетный проект "Вовлечение жителей муниципальных образований Оренбургской области в процессе выбора и реализации инициативных проектов"</t>
  </si>
  <si>
    <t>625Q500000</t>
  </si>
  <si>
    <t>Мероприятие по завершению реализации инициативных проектов (устройство тротуара)</t>
  </si>
  <si>
    <t>Реализация инициативных проектов (устройство тротуаоа)</t>
  </si>
  <si>
    <t>Социальное обеспечение и иные выплаты населению</t>
  </si>
  <si>
    <t>Иные пенсии, социальные доплаты к пенсиям</t>
  </si>
  <si>
    <t>Приложение № 6</t>
  </si>
  <si>
    <t xml:space="preserve">к решению Совета депутатов </t>
  </si>
  <si>
    <t>РАСПРЕДЕЛЕНИЕ БЮДЖЕТНЫХ АССИГНОВАНИЙ БЮДЖЕТА ПОСЕЛЕНИЯ ПО ЦЕЛЕВЫМ СТАТЬЯМ (МУНИЦИПАЛЬНЫМ ПРОГРАММАМ НОВОЧЕРКАССКОГО СЕЛЬСОВЕТА И НЕПРОГРАММНЫМ  НАПРАВЛЕНИЯМ ДЕЯТЕЛЬНОСТИ), РАЗДЕЛАМ, ПОДРАЗДЕЛАМ, ГРУППАМ И  ПОДГРУППАМ ВИДОВ РАСХОДОВ КЛАССИФИКАЦИИ РАСХОДОВ НА 2025 ГОД И НА ПЛАНОВЫЙ ПЕРИОД 2026 И 2027 ГОДОВ</t>
  </si>
  <si>
    <t>ВР</t>
  </si>
  <si>
    <t>Прочие непрограмные мероприятия</t>
  </si>
  <si>
    <t>ИТОГО РАСХОДОВ</t>
  </si>
  <si>
    <t xml:space="preserve">Новочеркасского сельсовета Саракташского района </t>
  </si>
  <si>
    <t>05</t>
  </si>
  <si>
    <t>00</t>
  </si>
  <si>
    <t>000</t>
  </si>
  <si>
    <t>Прочие мероприятия в области коомунального хозяйства</t>
  </si>
  <si>
    <t>Поступление доходов в бюджет поселения по кодам видов доходов, подвидов доходов на 2025 год и на плановый период 2026, 2027 годов</t>
  </si>
  <si>
    <t>625Q59Д111</t>
  </si>
  <si>
    <t>625Q5SД711</t>
  </si>
  <si>
    <t>Уплата прочих налогов, сборов</t>
  </si>
  <si>
    <t xml:space="preserve"> от 25.12.2025 № 20</t>
  </si>
  <si>
    <t xml:space="preserve">Оренбургской области  от  25.12.2025 № 20 </t>
  </si>
  <si>
    <t xml:space="preserve">Приложение № 4     
к решению Совета депутатов      
Новочеркасского сельсовета                                             Саракташского района                                                                             Оренбургской области    
 от 25.12.2025 № 20
</t>
  </si>
  <si>
    <t>Приложение № 7</t>
  </si>
  <si>
    <t>к решению Совета депутатов</t>
  </si>
  <si>
    <t>Новочеркасского сельсовета</t>
  </si>
  <si>
    <t>Распределение межбюджетных трансфертов, передаваемых районному бюджету из бюджета муниципального образования Новочеркасский сельсовет Саракташского района Оренбургской области  на осуществление части полномочий по решению вопросов местного значения в соответствии с заключенными соглашениями на 2025 год и на плановый период 2026, 2027 годов</t>
  </si>
  <si>
    <t>Таблица 5</t>
  </si>
  <si>
    <t>Распределение иных межбюджетных трансфертов, передаваемых районному бюджету из бюджетов поселений на осуществление части переданных полномочий по организации в границах поселения водоснабжения, водоотведения населения на 2025 год и на плановый период 2026, 2027 годов</t>
  </si>
  <si>
    <t>№ п/п</t>
  </si>
  <si>
    <t>Наименование района</t>
  </si>
  <si>
    <t>1.</t>
  </si>
  <si>
    <t>Саракташский район</t>
  </si>
  <si>
    <t>ИТОГО</t>
  </si>
</sst>
</file>

<file path=xl/styles.xml><?xml version="1.0" encoding="utf-8"?>
<styleSheet xmlns="http://schemas.openxmlformats.org/spreadsheetml/2006/main">
  <numFmts count="14">
    <numFmt numFmtId="44" formatCode="_-* #,##0.00\ &quot;₽&quot;_-;\-* #,##0.00\ &quot;₽&quot;_-;_-* &quot;-&quot;??\ &quot;₽&quot;_-;_-@_-"/>
    <numFmt numFmtId="171" formatCode="_-* #,##0.00_р_._-;\-* #,##0.00_р_._-;_-* &quot;-&quot;??_р_._-;_-@_-"/>
    <numFmt numFmtId="172" formatCode="0000"/>
    <numFmt numFmtId="173" formatCode="00"/>
    <numFmt numFmtId="174" formatCode="0000000"/>
    <numFmt numFmtId="175" formatCode="000"/>
    <numFmt numFmtId="176" formatCode="#,##0.0"/>
    <numFmt numFmtId="182" formatCode="&quot;&quot;###,##0.00"/>
    <numFmt numFmtId="185" formatCode="_-* #,##0_р_._-;\-* #,##0_р_._-;_-* &quot;-&quot;??_р_._-;_-@_-"/>
    <numFmt numFmtId="186" formatCode="0.00;[Red]0.00"/>
    <numFmt numFmtId="188" formatCode="0000000000"/>
    <numFmt numFmtId="190" formatCode="#,##0.00;[Red]#,##0.00"/>
    <numFmt numFmtId="194" formatCode="_(* #,##0.00_);_(* \(#,##0.00\);_(* &quot;-&quot;??_);_(@_)"/>
    <numFmt numFmtId="196" formatCode="#,##0.00;[Red]\-#,##0.00;0.00"/>
  </numFmts>
  <fonts count="33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color indexed="10"/>
      <name val="Arial Cyr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 Cyr"/>
      <charset val="204"/>
    </font>
    <font>
      <sz val="10"/>
      <color indexed="12"/>
      <name val="Arial Cyr"/>
      <charset val="204"/>
    </font>
    <font>
      <sz val="11"/>
      <name val="Calibri"/>
      <family val="2"/>
      <charset val="204"/>
    </font>
    <font>
      <sz val="10"/>
      <name val="Arial Cyr"/>
      <charset val="204"/>
    </font>
    <font>
      <b/>
      <sz val="11"/>
      <name val="Calibri"/>
      <family val="2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76">
    <xf numFmtId="0" fontId="0" fillId="0" borderId="0"/>
    <xf numFmtId="44" fontId="13" fillId="0" borderId="0" applyFont="0" applyFill="0" applyBorder="0" applyAlignment="0" applyProtection="0"/>
    <xf numFmtId="0" fontId="32" fillId="0" borderId="0"/>
    <xf numFmtId="0" fontId="32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" fillId="0" borderId="0" applyFont="0" applyFill="0" applyBorder="0" applyAlignment="0" applyProtection="0"/>
    <xf numFmtId="194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</cellStyleXfs>
  <cellXfs count="44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justify" vertical="top" wrapText="1"/>
    </xf>
    <xf numFmtId="3" fontId="2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3" fontId="0" fillId="0" borderId="0" xfId="0" applyNumberFormat="1" applyAlignment="1">
      <alignment horizontal="right"/>
    </xf>
    <xf numFmtId="3" fontId="4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3" fontId="4" fillId="0" borderId="0" xfId="0" applyNumberFormat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3" fontId="0" fillId="0" borderId="0" xfId="0" applyNumberFormat="1"/>
    <xf numFmtId="0" fontId="2" fillId="0" borderId="1" xfId="0" applyFont="1" applyFill="1" applyBorder="1" applyAlignment="1">
      <alignment horizontal="justify" vertical="center"/>
    </xf>
    <xf numFmtId="0" fontId="0" fillId="0" borderId="0" xfId="0" applyFont="1"/>
    <xf numFmtId="0" fontId="7" fillId="0" borderId="0" xfId="0" applyFont="1"/>
    <xf numFmtId="176" fontId="2" fillId="0" borderId="1" xfId="0" applyNumberFormat="1" applyFont="1" applyFill="1" applyBorder="1" applyAlignment="1">
      <alignment horizontal="justify" vertical="top" wrapText="1"/>
    </xf>
    <xf numFmtId="0" fontId="8" fillId="0" borderId="0" xfId="0" applyFont="1"/>
    <xf numFmtId="4" fontId="2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Border="1"/>
    <xf numFmtId="4" fontId="2" fillId="0" borderId="1" xfId="0" applyNumberFormat="1" applyFont="1" applyBorder="1"/>
    <xf numFmtId="4" fontId="3" fillId="0" borderId="1" xfId="0" applyNumberFormat="1" applyFont="1" applyFill="1" applyBorder="1"/>
    <xf numFmtId="4" fontId="2" fillId="0" borderId="1" xfId="0" applyNumberFormat="1" applyFont="1" applyFill="1" applyBorder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6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wrapText="1"/>
    </xf>
    <xf numFmtId="17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/>
    </xf>
    <xf numFmtId="173" fontId="3" fillId="0" borderId="1" xfId="6" applyNumberFormat="1" applyFont="1" applyFill="1" applyBorder="1" applyAlignment="1" applyProtection="1">
      <protection hidden="1"/>
    </xf>
    <xf numFmtId="173" fontId="2" fillId="0" borderId="1" xfId="6" applyNumberFormat="1" applyFont="1" applyFill="1" applyBorder="1" applyAlignment="1" applyProtection="1">
      <protection hidden="1"/>
    </xf>
    <xf numFmtId="173" fontId="3" fillId="0" borderId="1" xfId="0" applyNumberFormat="1" applyFont="1" applyFill="1" applyBorder="1" applyAlignment="1">
      <alignment vertical="center"/>
    </xf>
    <xf numFmtId="173" fontId="2" fillId="0" borderId="1" xfId="0" applyNumberFormat="1" applyFont="1" applyFill="1" applyBorder="1" applyAlignment="1">
      <alignment vertical="top" wrapText="1"/>
    </xf>
    <xf numFmtId="173" fontId="2" fillId="0" borderId="1" xfId="0" applyNumberFormat="1" applyFont="1" applyFill="1" applyBorder="1" applyAlignment="1">
      <alignment vertical="center"/>
    </xf>
    <xf numFmtId="173" fontId="2" fillId="0" borderId="1" xfId="0" applyNumberFormat="1" applyFont="1" applyFill="1" applyBorder="1" applyAlignment="1">
      <alignment vertical="center" wrapText="1"/>
    </xf>
    <xf numFmtId="173" fontId="2" fillId="0" borderId="1" xfId="0" quotePrefix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quotePrefix="1" applyFont="1" applyFill="1" applyBorder="1" applyAlignment="1">
      <alignment horizontal="left" vertical="center"/>
    </xf>
    <xf numFmtId="17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186" fontId="3" fillId="0" borderId="1" xfId="0" applyNumberFormat="1" applyFont="1" applyBorder="1" applyAlignment="1">
      <alignment horizontal="right" vertical="top" wrapText="1"/>
    </xf>
    <xf numFmtId="173" fontId="3" fillId="0" borderId="1" xfId="6" applyNumberFormat="1" applyFont="1" applyFill="1" applyBorder="1" applyAlignment="1" applyProtection="1">
      <alignment horizontal="right" vertical="center" wrapText="1"/>
      <protection hidden="1"/>
    </xf>
    <xf numFmtId="186" fontId="3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justify" vertical="top" wrapText="1"/>
    </xf>
    <xf numFmtId="190" fontId="2" fillId="0" borderId="1" xfId="0" applyNumberFormat="1" applyFont="1" applyBorder="1" applyAlignment="1">
      <alignment horizontal="right" wrapText="1"/>
    </xf>
    <xf numFmtId="0" fontId="12" fillId="0" borderId="0" xfId="0" applyFont="1"/>
    <xf numFmtId="3" fontId="2" fillId="0" borderId="0" xfId="0" applyNumberFormat="1" applyFont="1" applyFill="1" applyAlignment="1">
      <alignment horizontal="right" wrapText="1"/>
    </xf>
    <xf numFmtId="0" fontId="2" fillId="0" borderId="0" xfId="0" applyFont="1" applyFill="1"/>
    <xf numFmtId="3" fontId="2" fillId="0" borderId="0" xfId="0" applyNumberFormat="1" applyFont="1" applyFill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10" fillId="0" borderId="0" xfId="0" applyFont="1" applyFill="1"/>
    <xf numFmtId="0" fontId="3" fillId="0" borderId="1" xfId="0" applyFont="1" applyFill="1" applyBorder="1"/>
    <xf numFmtId="0" fontId="10" fillId="0" borderId="2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/>
    </xf>
    <xf numFmtId="3" fontId="4" fillId="0" borderId="0" xfId="0" applyNumberFormat="1" applyFont="1" applyFill="1"/>
    <xf numFmtId="0" fontId="9" fillId="0" borderId="0" xfId="0" applyFont="1" applyFill="1" applyBorder="1" applyAlignment="1">
      <alignment horizontal="center" wrapText="1"/>
    </xf>
    <xf numFmtId="0" fontId="14" fillId="0" borderId="2" xfId="6" applyNumberFormat="1" applyFont="1" applyFill="1" applyBorder="1" applyAlignment="1" applyProtection="1">
      <alignment horizontal="left" vertical="justify" wrapText="1"/>
      <protection hidden="1"/>
    </xf>
    <xf numFmtId="0" fontId="10" fillId="0" borderId="0" xfId="6" applyNumberFormat="1" applyFont="1" applyFill="1" applyAlignment="1" applyProtection="1">
      <alignment horizontal="justify" vertical="justify"/>
      <protection hidden="1"/>
    </xf>
    <xf numFmtId="172" fontId="14" fillId="0" borderId="1" xfId="6" applyNumberFormat="1" applyFont="1" applyFill="1" applyBorder="1" applyAlignment="1" applyProtection="1">
      <alignment horizontal="justify" vertical="justify" wrapText="1"/>
      <protection hidden="1"/>
    </xf>
    <xf numFmtId="175" fontId="14" fillId="0" borderId="3" xfId="6" applyNumberFormat="1" applyFont="1" applyFill="1" applyBorder="1" applyAlignment="1" applyProtection="1">
      <alignment horizontal="left" vertical="justify" wrapText="1"/>
      <protection hidden="1"/>
    </xf>
    <xf numFmtId="0" fontId="15" fillId="0" borderId="1" xfId="6" applyNumberFormat="1" applyFont="1" applyFill="1" applyBorder="1" applyAlignment="1" applyProtection="1">
      <alignment horizontal="left" vertical="justify" wrapText="1"/>
      <protection hidden="1"/>
    </xf>
    <xf numFmtId="173" fontId="15" fillId="0" borderId="1" xfId="6" applyNumberFormat="1" applyFont="1" applyFill="1" applyBorder="1" applyAlignment="1" applyProtection="1">
      <alignment wrapText="1"/>
      <protection hidden="1"/>
    </xf>
    <xf numFmtId="173" fontId="14" fillId="0" borderId="1" xfId="6" applyNumberFormat="1" applyFont="1" applyFill="1" applyBorder="1" applyAlignment="1" applyProtection="1">
      <alignment wrapText="1"/>
      <protection hidden="1"/>
    </xf>
    <xf numFmtId="175" fontId="14" fillId="0" borderId="3" xfId="6" applyNumberFormat="1" applyFont="1" applyFill="1" applyBorder="1" applyAlignment="1" applyProtection="1">
      <alignment horizontal="justify" vertical="justify" wrapText="1"/>
      <protection hidden="1"/>
    </xf>
    <xf numFmtId="0" fontId="14" fillId="0" borderId="1" xfId="6" applyNumberFormat="1" applyFont="1" applyFill="1" applyBorder="1" applyAlignment="1" applyProtection="1">
      <alignment horizontal="justify" vertical="justify" wrapText="1"/>
      <protection hidden="1"/>
    </xf>
    <xf numFmtId="0" fontId="15" fillId="0" borderId="1" xfId="6" applyNumberFormat="1" applyFont="1" applyFill="1" applyBorder="1" applyAlignment="1" applyProtection="1">
      <alignment horizontal="justify" vertical="justify" wrapText="1"/>
      <protection hidden="1"/>
    </xf>
    <xf numFmtId="0" fontId="14" fillId="0" borderId="1" xfId="6" applyNumberFormat="1" applyFont="1" applyFill="1" applyBorder="1" applyAlignment="1" applyProtection="1">
      <alignment horizontal="left" vertical="justify" wrapText="1"/>
      <protection hidden="1"/>
    </xf>
    <xf numFmtId="172" fontId="14" fillId="0" borderId="1" xfId="6" applyNumberFormat="1" applyFont="1" applyFill="1" applyBorder="1" applyAlignment="1" applyProtection="1">
      <alignment horizontal="left" vertical="justify" wrapText="1"/>
      <protection hidden="1"/>
    </xf>
    <xf numFmtId="0" fontId="14" fillId="0" borderId="4" xfId="6" applyNumberFormat="1" applyFont="1" applyFill="1" applyBorder="1" applyAlignment="1" applyProtection="1">
      <alignment horizontal="center" vertical="top" wrapText="1"/>
      <protection hidden="1"/>
    </xf>
    <xf numFmtId="0" fontId="14" fillId="0" borderId="4" xfId="6" applyNumberFormat="1" applyFont="1" applyFill="1" applyBorder="1" applyAlignment="1" applyProtection="1">
      <alignment horizontal="right" vertical="top" wrapText="1"/>
      <protection hidden="1"/>
    </xf>
    <xf numFmtId="0" fontId="14" fillId="0" borderId="4" xfId="6" applyNumberFormat="1" applyFont="1" applyFill="1" applyBorder="1" applyAlignment="1" applyProtection="1">
      <alignment horizontal="center" vertical="center" wrapText="1"/>
      <protection hidden="1"/>
    </xf>
    <xf numFmtId="173" fontId="15" fillId="2" borderId="1" xfId="6" applyNumberFormat="1" applyFont="1" applyFill="1" applyBorder="1" applyAlignment="1" applyProtection="1">
      <alignment wrapText="1"/>
      <protection hidden="1"/>
    </xf>
    <xf numFmtId="173" fontId="14" fillId="2" borderId="1" xfId="6" applyNumberFormat="1" applyFont="1" applyFill="1" applyBorder="1" applyAlignment="1" applyProtection="1">
      <alignment wrapText="1"/>
      <protection hidden="1"/>
    </xf>
    <xf numFmtId="175" fontId="14" fillId="2" borderId="3" xfId="6" applyNumberFormat="1" applyFont="1" applyFill="1" applyBorder="1" applyAlignment="1" applyProtection="1">
      <alignment horizontal="justify" vertical="justify" wrapText="1"/>
      <protection hidden="1"/>
    </xf>
    <xf numFmtId="172" fontId="14" fillId="2" borderId="1" xfId="6" applyNumberFormat="1" applyFont="1" applyFill="1" applyBorder="1" applyAlignment="1" applyProtection="1">
      <alignment horizontal="justify" vertical="justify" wrapText="1"/>
      <protection hidden="1"/>
    </xf>
    <xf numFmtId="188" fontId="14" fillId="0" borderId="1" xfId="6" applyNumberFormat="1" applyFont="1" applyFill="1" applyBorder="1" applyAlignment="1" applyProtection="1">
      <alignment horizontal="right"/>
      <protection hidden="1"/>
    </xf>
    <xf numFmtId="0" fontId="16" fillId="0" borderId="1" xfId="2" applyFont="1" applyBorder="1"/>
    <xf numFmtId="0" fontId="16" fillId="0" borderId="0" xfId="2" applyFont="1"/>
    <xf numFmtId="188" fontId="15" fillId="0" borderId="1" xfId="6" applyNumberFormat="1" applyFont="1" applyFill="1" applyBorder="1" applyAlignment="1" applyProtection="1">
      <alignment horizontal="right"/>
      <protection hidden="1"/>
    </xf>
    <xf numFmtId="188" fontId="14" fillId="2" borderId="1" xfId="6" applyNumberFormat="1" applyFont="1" applyFill="1" applyBorder="1" applyAlignment="1" applyProtection="1">
      <alignment horizontal="right"/>
      <protection hidden="1"/>
    </xf>
    <xf numFmtId="0" fontId="17" fillId="0" borderId="0" xfId="6" applyFont="1" applyAlignment="1" applyProtection="1">
      <alignment horizontal="justify" vertical="justify"/>
      <protection hidden="1"/>
    </xf>
    <xf numFmtId="188" fontId="18" fillId="0" borderId="1" xfId="2" applyNumberFormat="1" applyFont="1" applyBorder="1"/>
    <xf numFmtId="175" fontId="14" fillId="0" borderId="5" xfId="6" applyNumberFormat="1" applyFont="1" applyFill="1" applyBorder="1" applyAlignment="1" applyProtection="1">
      <alignment horizontal="left" vertical="justify" wrapText="1"/>
      <protection hidden="1"/>
    </xf>
    <xf numFmtId="0" fontId="14" fillId="2" borderId="1" xfId="6" applyNumberFormat="1" applyFont="1" applyFill="1" applyBorder="1" applyAlignment="1" applyProtection="1">
      <alignment horizontal="justify" vertical="justify" wrapText="1"/>
      <protection hidden="1"/>
    </xf>
    <xf numFmtId="0" fontId="16" fillId="2" borderId="1" xfId="2" applyFont="1" applyFill="1" applyBorder="1"/>
    <xf numFmtId="0" fontId="16" fillId="0" borderId="1" xfId="2" applyFont="1" applyBorder="1" applyAlignment="1">
      <alignment horizontal="right"/>
    </xf>
    <xf numFmtId="0" fontId="16" fillId="0" borderId="1" xfId="2" applyFont="1" applyFill="1" applyBorder="1"/>
    <xf numFmtId="0" fontId="18" fillId="2" borderId="1" xfId="2" applyFont="1" applyFill="1" applyBorder="1"/>
    <xf numFmtId="0" fontId="18" fillId="0" borderId="1" xfId="2" applyFont="1" applyBorder="1"/>
    <xf numFmtId="0" fontId="18" fillId="0" borderId="1" xfId="2" applyFont="1" applyFill="1" applyBorder="1" applyAlignment="1">
      <alignment horizontal="right"/>
    </xf>
    <xf numFmtId="0" fontId="14" fillId="0" borderId="1" xfId="6" applyNumberFormat="1" applyFont="1" applyFill="1" applyBorder="1" applyAlignment="1" applyProtection="1">
      <alignment horizontal="center"/>
      <protection hidden="1"/>
    </xf>
    <xf numFmtId="3" fontId="14" fillId="0" borderId="1" xfId="6" applyNumberFormat="1" applyFont="1" applyFill="1" applyBorder="1" applyAlignment="1" applyProtection="1">
      <alignment horizontal="center"/>
      <protection hidden="1"/>
    </xf>
    <xf numFmtId="188" fontId="14" fillId="0" borderId="6" xfId="6" applyNumberFormat="1" applyFont="1" applyFill="1" applyBorder="1" applyAlignment="1" applyProtection="1">
      <alignment horizontal="center"/>
      <protection hidden="1"/>
    </xf>
    <xf numFmtId="172" fontId="14" fillId="0" borderId="6" xfId="6" applyNumberFormat="1" applyFont="1" applyFill="1" applyBorder="1" applyAlignment="1" applyProtection="1">
      <alignment horizontal="left" vertical="justify" wrapText="1"/>
      <protection hidden="1"/>
    </xf>
    <xf numFmtId="0" fontId="18" fillId="0" borderId="1" xfId="2" applyFont="1" applyBorder="1" applyAlignment="1">
      <alignment horizontal="right"/>
    </xf>
    <xf numFmtId="0" fontId="16" fillId="0" borderId="1" xfId="2" applyFont="1" applyFill="1" applyBorder="1" applyAlignment="1">
      <alignment horizontal="right"/>
    </xf>
    <xf numFmtId="44" fontId="4" fillId="0" borderId="0" xfId="1" applyFont="1" applyAlignment="1" applyProtection="1">
      <alignment horizontal="justify" vertical="justify"/>
      <protection hidden="1"/>
    </xf>
    <xf numFmtId="44" fontId="10" fillId="0" borderId="0" xfId="1" applyFont="1" applyFill="1" applyAlignment="1" applyProtection="1">
      <alignment horizontal="justify" vertical="justify"/>
      <protection hidden="1"/>
    </xf>
    <xf numFmtId="44" fontId="4" fillId="0" borderId="0" xfId="1" applyFont="1" applyAlignment="1" applyProtection="1">
      <alignment vertical="justify"/>
      <protection hidden="1"/>
    </xf>
    <xf numFmtId="44" fontId="3" fillId="0" borderId="0" xfId="1" applyFont="1" applyFill="1" applyAlignment="1" applyProtection="1">
      <alignment wrapText="1"/>
      <protection hidden="1"/>
    </xf>
    <xf numFmtId="0" fontId="14" fillId="0" borderId="6" xfId="6" applyNumberFormat="1" applyFont="1" applyFill="1" applyBorder="1" applyAlignment="1" applyProtection="1">
      <alignment horizontal="left" vertical="justify" wrapText="1"/>
      <protection hidden="1"/>
    </xf>
    <xf numFmtId="173" fontId="15" fillId="0" borderId="2" xfId="6" applyNumberFormat="1" applyFont="1" applyFill="1" applyBorder="1" applyAlignment="1" applyProtection="1">
      <alignment wrapText="1"/>
      <protection hidden="1"/>
    </xf>
    <xf numFmtId="0" fontId="16" fillId="0" borderId="2" xfId="2" applyFont="1" applyFill="1" applyBorder="1" applyAlignment="1">
      <alignment horizontal="right"/>
    </xf>
    <xf numFmtId="0" fontId="14" fillId="0" borderId="5" xfId="6" applyNumberFormat="1" applyFont="1" applyFill="1" applyBorder="1" applyAlignment="1" applyProtection="1">
      <alignment horizontal="left" vertical="justify" wrapText="1"/>
      <protection hidden="1"/>
    </xf>
    <xf numFmtId="173" fontId="14" fillId="0" borderId="2" xfId="6" applyNumberFormat="1" applyFont="1" applyFill="1" applyBorder="1" applyAlignment="1" applyProtection="1">
      <alignment wrapText="1"/>
      <protection hidden="1"/>
    </xf>
    <xf numFmtId="188" fontId="18" fillId="0" borderId="2" xfId="2" applyNumberFormat="1" applyFont="1" applyFill="1" applyBorder="1" applyAlignment="1">
      <alignment horizontal="right"/>
    </xf>
    <xf numFmtId="173" fontId="15" fillId="0" borderId="7" xfId="6" applyNumberFormat="1" applyFont="1" applyFill="1" applyBorder="1" applyAlignment="1" applyProtection="1">
      <alignment wrapText="1"/>
      <protection hidden="1"/>
    </xf>
    <xf numFmtId="173" fontId="14" fillId="0" borderId="2" xfId="6" applyNumberFormat="1" applyFont="1" applyFill="1" applyBorder="1" applyAlignment="1" applyProtection="1">
      <alignment horizontal="right" wrapText="1"/>
      <protection hidden="1"/>
    </xf>
    <xf numFmtId="175" fontId="14" fillId="0" borderId="6" xfId="6" applyNumberFormat="1" applyFont="1" applyFill="1" applyBorder="1" applyAlignment="1" applyProtection="1">
      <alignment horizontal="left" vertical="justify" wrapText="1"/>
      <protection hidden="1"/>
    </xf>
    <xf numFmtId="175" fontId="14" fillId="0" borderId="1" xfId="6" applyNumberFormat="1" applyFont="1" applyFill="1" applyBorder="1" applyAlignment="1" applyProtection="1">
      <alignment horizontal="justify" vertical="justify" wrapText="1"/>
      <protection hidden="1"/>
    </xf>
    <xf numFmtId="0" fontId="15" fillId="0" borderId="2" xfId="6" applyNumberFormat="1" applyFont="1" applyFill="1" applyBorder="1" applyAlignment="1" applyProtection="1">
      <alignment horizontal="left" vertical="justify" wrapText="1"/>
      <protection hidden="1"/>
    </xf>
    <xf numFmtId="175" fontId="14" fillId="0" borderId="5" xfId="6" applyNumberFormat="1" applyFont="1" applyFill="1" applyBorder="1" applyAlignment="1" applyProtection="1">
      <alignment horizontal="justify" vertical="justify" wrapText="1"/>
      <protection hidden="1"/>
    </xf>
    <xf numFmtId="175" fontId="14" fillId="0" borderId="6" xfId="6" applyNumberFormat="1" applyFont="1" applyFill="1" applyBorder="1" applyAlignment="1" applyProtection="1">
      <alignment horizontal="justify" vertical="justify" wrapText="1"/>
      <protection hidden="1"/>
    </xf>
    <xf numFmtId="0" fontId="18" fillId="0" borderId="0" xfId="2" applyFont="1" applyAlignment="1"/>
    <xf numFmtId="0" fontId="22" fillId="0" borderId="0" xfId="2" applyFont="1"/>
    <xf numFmtId="0" fontId="18" fillId="0" borderId="8" xfId="2" applyFont="1" applyBorder="1" applyAlignment="1"/>
    <xf numFmtId="0" fontId="18" fillId="0" borderId="8" xfId="2" applyFont="1" applyBorder="1" applyAlignment="1">
      <alignment horizontal="right"/>
    </xf>
    <xf numFmtId="0" fontId="17" fillId="0" borderId="0" xfId="0" applyFont="1"/>
    <xf numFmtId="175" fontId="14" fillId="0" borderId="1" xfId="6" applyNumberFormat="1" applyFont="1" applyFill="1" applyBorder="1" applyAlignment="1" applyProtection="1">
      <alignment horizontal="center" wrapText="1"/>
      <protection hidden="1"/>
    </xf>
    <xf numFmtId="175" fontId="15" fillId="2" borderId="1" xfId="6" applyNumberFormat="1" applyFont="1" applyFill="1" applyBorder="1" applyAlignment="1" applyProtection="1">
      <alignment horizontal="center" wrapText="1"/>
      <protection hidden="1"/>
    </xf>
    <xf numFmtId="175" fontId="15" fillId="0" borderId="1" xfId="6" applyNumberFormat="1" applyFont="1" applyFill="1" applyBorder="1" applyAlignment="1" applyProtection="1">
      <alignment horizontal="center" wrapText="1"/>
      <protection hidden="1"/>
    </xf>
    <xf numFmtId="175" fontId="14" fillId="2" borderId="1" xfId="6" applyNumberFormat="1" applyFont="1" applyFill="1" applyBorder="1" applyAlignment="1" applyProtection="1">
      <alignment horizontal="center" wrapText="1"/>
      <protection hidden="1"/>
    </xf>
    <xf numFmtId="186" fontId="14" fillId="0" borderId="9" xfId="6" applyNumberFormat="1" applyFont="1" applyFill="1" applyBorder="1" applyAlignment="1" applyProtection="1">
      <alignment horizontal="right" vertical="center" wrapText="1"/>
      <protection hidden="1"/>
    </xf>
    <xf numFmtId="186" fontId="14" fillId="0" borderId="1" xfId="6" applyNumberFormat="1" applyFont="1" applyFill="1" applyBorder="1" applyAlignment="1" applyProtection="1">
      <alignment horizontal="right" vertical="center" wrapText="1"/>
      <protection hidden="1"/>
    </xf>
    <xf numFmtId="186" fontId="18" fillId="0" borderId="1" xfId="2" applyNumberFormat="1" applyFont="1" applyFill="1" applyBorder="1" applyAlignment="1">
      <alignment horizontal="right" vertical="center" wrapText="1"/>
    </xf>
    <xf numFmtId="196" fontId="14" fillId="0" borderId="1" xfId="6" applyNumberFormat="1" applyFont="1" applyFill="1" applyBorder="1" applyAlignment="1" applyProtection="1">
      <alignment horizontal="right"/>
      <protection hidden="1"/>
    </xf>
    <xf numFmtId="196" fontId="15" fillId="0" borderId="1" xfId="6" applyNumberFormat="1" applyFont="1" applyFill="1" applyBorder="1" applyAlignment="1" applyProtection="1">
      <alignment horizontal="right"/>
      <protection hidden="1"/>
    </xf>
    <xf numFmtId="196" fontId="14" fillId="2" borderId="1" xfId="6" applyNumberFormat="1" applyFont="1" applyFill="1" applyBorder="1" applyAlignment="1" applyProtection="1">
      <alignment horizontal="right"/>
      <protection hidden="1"/>
    </xf>
    <xf numFmtId="196" fontId="15" fillId="2" borderId="1" xfId="6" applyNumberFormat="1" applyFont="1" applyFill="1" applyBorder="1" applyAlignment="1" applyProtection="1">
      <alignment horizontal="right"/>
      <protection hidden="1"/>
    </xf>
    <xf numFmtId="0" fontId="18" fillId="0" borderId="4" xfId="2" applyFont="1" applyBorder="1" applyAlignment="1">
      <alignment horizontal="center" vertical="center" wrapText="1"/>
    </xf>
    <xf numFmtId="0" fontId="14" fillId="0" borderId="2" xfId="6" applyNumberFormat="1" applyFont="1" applyFill="1" applyBorder="1" applyAlignment="1" applyProtection="1">
      <alignment vertical="justify" wrapText="1"/>
      <protection hidden="1"/>
    </xf>
    <xf numFmtId="0" fontId="15" fillId="0" borderId="2" xfId="6" applyNumberFormat="1" applyFont="1" applyFill="1" applyBorder="1" applyAlignment="1" applyProtection="1">
      <alignment vertical="justify" wrapText="1"/>
      <protection hidden="1"/>
    </xf>
    <xf numFmtId="175" fontId="14" fillId="2" borderId="5" xfId="6" applyNumberFormat="1" applyFont="1" applyFill="1" applyBorder="1" applyAlignment="1" applyProtection="1">
      <alignment horizontal="left" vertical="justify" wrapText="1"/>
      <protection hidden="1"/>
    </xf>
    <xf numFmtId="172" fontId="14" fillId="2" borderId="1" xfId="6" applyNumberFormat="1" applyFont="1" applyFill="1" applyBorder="1" applyAlignment="1" applyProtection="1">
      <alignment horizontal="left" vertical="justify" wrapText="1"/>
      <protection hidden="1"/>
    </xf>
    <xf numFmtId="172" fontId="14" fillId="0" borderId="2" xfId="6" applyNumberFormat="1" applyFont="1" applyFill="1" applyBorder="1" applyAlignment="1" applyProtection="1">
      <alignment horizontal="left" vertical="justify" wrapText="1"/>
      <protection hidden="1"/>
    </xf>
    <xf numFmtId="174" fontId="15" fillId="0" borderId="1" xfId="6" applyNumberFormat="1" applyFont="1" applyFill="1" applyBorder="1" applyAlignment="1" applyProtection="1">
      <alignment horizontal="left" vertical="justify" wrapText="1"/>
      <protection hidden="1"/>
    </xf>
    <xf numFmtId="175" fontId="14" fillId="2" borderId="3" xfId="6" applyNumberFormat="1" applyFont="1" applyFill="1" applyBorder="1" applyAlignment="1" applyProtection="1">
      <alignment horizontal="left" vertical="justify" wrapText="1"/>
      <protection hidden="1"/>
    </xf>
    <xf numFmtId="172" fontId="14" fillId="2" borderId="2" xfId="6" applyNumberFormat="1" applyFont="1" applyFill="1" applyBorder="1" applyAlignment="1" applyProtection="1">
      <alignment horizontal="left" vertical="justify" wrapText="1"/>
      <protection hidden="1"/>
    </xf>
    <xf numFmtId="175" fontId="14" fillId="0" borderId="1" xfId="6" applyNumberFormat="1" applyFont="1" applyFill="1" applyBorder="1" applyAlignment="1" applyProtection="1">
      <alignment horizontal="left" vertical="justify" wrapText="1"/>
      <protection hidden="1"/>
    </xf>
    <xf numFmtId="173" fontId="14" fillId="0" borderId="2" xfId="6" applyNumberFormat="1" applyFont="1" applyFill="1" applyBorder="1" applyAlignment="1" applyProtection="1">
      <protection hidden="1"/>
    </xf>
    <xf numFmtId="188" fontId="14" fillId="0" borderId="2" xfId="6" applyNumberFormat="1" applyFont="1" applyFill="1" applyBorder="1" applyAlignment="1" applyProtection="1">
      <alignment horizontal="right"/>
      <protection hidden="1"/>
    </xf>
    <xf numFmtId="175" fontId="14" fillId="0" borderId="1" xfId="6" applyNumberFormat="1" applyFont="1" applyFill="1" applyBorder="1" applyAlignment="1" applyProtection="1">
      <alignment horizontal="center"/>
      <protection hidden="1"/>
    </xf>
    <xf numFmtId="0" fontId="18" fillId="0" borderId="2" xfId="2" applyFont="1" applyBorder="1"/>
    <xf numFmtId="173" fontId="15" fillId="0" borderId="2" xfId="6" applyNumberFormat="1" applyFont="1" applyFill="1" applyBorder="1" applyAlignment="1" applyProtection="1">
      <protection hidden="1"/>
    </xf>
    <xf numFmtId="0" fontId="16" fillId="0" borderId="2" xfId="2" applyFont="1" applyBorder="1"/>
    <xf numFmtId="175" fontId="15" fillId="0" borderId="1" xfId="6" applyNumberFormat="1" applyFont="1" applyFill="1" applyBorder="1" applyAlignment="1" applyProtection="1">
      <alignment horizontal="center"/>
      <protection hidden="1"/>
    </xf>
    <xf numFmtId="175" fontId="14" fillId="0" borderId="1" xfId="6" applyNumberFormat="1" applyFont="1" applyFill="1" applyBorder="1" applyAlignment="1" applyProtection="1">
      <alignment horizontal="right" wrapText="1"/>
      <protection hidden="1"/>
    </xf>
    <xf numFmtId="175" fontId="15" fillId="0" borderId="1" xfId="6" applyNumberFormat="1" applyFont="1" applyFill="1" applyBorder="1" applyAlignment="1" applyProtection="1">
      <alignment horizontal="right" wrapText="1"/>
      <protection hidden="1"/>
    </xf>
    <xf numFmtId="174" fontId="15" fillId="0" borderId="1" xfId="6" applyNumberFormat="1" applyFont="1" applyFill="1" applyBorder="1" applyAlignment="1" applyProtection="1">
      <alignment horizontal="justify" vertical="justify" wrapText="1"/>
      <protection hidden="1"/>
    </xf>
    <xf numFmtId="172" fontId="14" fillId="0" borderId="6" xfId="6" applyNumberFormat="1" applyFont="1" applyFill="1" applyBorder="1" applyAlignment="1" applyProtection="1">
      <alignment horizontal="justify" vertical="justify" wrapText="1"/>
      <protection hidden="1"/>
    </xf>
    <xf numFmtId="0" fontId="10" fillId="0" borderId="0" xfId="6" applyNumberFormat="1" applyFont="1" applyFill="1" applyAlignment="1" applyProtection="1">
      <alignment horizontal="justify" vertical="justify" wrapText="1"/>
      <protection hidden="1"/>
    </xf>
    <xf numFmtId="0" fontId="2" fillId="0" borderId="0" xfId="6" applyNumberFormat="1" applyFont="1" applyFill="1" applyAlignment="1" applyProtection="1">
      <alignment horizontal="centerContinuous" wrapText="1"/>
      <protection hidden="1"/>
    </xf>
    <xf numFmtId="0" fontId="3" fillId="0" borderId="0" xfId="6" applyNumberFormat="1" applyFont="1" applyFill="1" applyAlignment="1" applyProtection="1">
      <alignment horizontal="centerContinuous" wrapText="1"/>
      <protection hidden="1"/>
    </xf>
    <xf numFmtId="0" fontId="3" fillId="0" borderId="0" xfId="6" applyNumberFormat="1" applyFont="1" applyFill="1" applyAlignment="1" applyProtection="1">
      <alignment horizontal="centerContinuous" vertical="top" wrapText="1"/>
      <protection hidden="1"/>
    </xf>
    <xf numFmtId="0" fontId="3" fillId="0" borderId="0" xfId="6" applyNumberFormat="1" applyFont="1" applyFill="1" applyAlignment="1" applyProtection="1">
      <alignment horizontal="right" vertical="top" wrapText="1"/>
      <protection hidden="1"/>
    </xf>
    <xf numFmtId="188" fontId="14" fillId="0" borderId="1" xfId="6" applyNumberFormat="1" applyFont="1" applyFill="1" applyBorder="1" applyAlignment="1" applyProtection="1">
      <alignment horizontal="right" wrapText="1"/>
      <protection hidden="1"/>
    </xf>
    <xf numFmtId="188" fontId="15" fillId="0" borderId="1" xfId="6" applyNumberFormat="1" applyFont="1" applyFill="1" applyBorder="1" applyAlignment="1" applyProtection="1">
      <alignment horizontal="right" wrapText="1"/>
      <protection hidden="1"/>
    </xf>
    <xf numFmtId="0" fontId="16" fillId="0" borderId="1" xfId="3" applyFont="1" applyFill="1" applyBorder="1" applyAlignment="1">
      <alignment horizontal="right" wrapText="1"/>
    </xf>
    <xf numFmtId="188" fontId="14" fillId="0" borderId="1" xfId="6" applyNumberFormat="1" applyFont="1" applyFill="1" applyBorder="1" applyAlignment="1" applyProtection="1">
      <alignment horizontal="center" wrapText="1"/>
      <protection hidden="1"/>
    </xf>
    <xf numFmtId="0" fontId="14" fillId="0" borderId="1" xfId="6" applyNumberFormat="1" applyFont="1" applyFill="1" applyBorder="1" applyAlignment="1" applyProtection="1">
      <alignment horizontal="center" wrapText="1"/>
      <protection hidden="1"/>
    </xf>
    <xf numFmtId="3" fontId="14" fillId="0" borderId="1" xfId="6" applyNumberFormat="1" applyFont="1" applyFill="1" applyBorder="1" applyAlignment="1" applyProtection="1">
      <alignment horizontal="center" wrapText="1"/>
      <protection hidden="1"/>
    </xf>
    <xf numFmtId="188" fontId="14" fillId="0" borderId="6" xfId="6" applyNumberFormat="1" applyFont="1" applyFill="1" applyBorder="1" applyAlignment="1" applyProtection="1">
      <alignment horizontal="center" wrapText="1"/>
      <protection hidden="1"/>
    </xf>
    <xf numFmtId="188" fontId="14" fillId="0" borderId="2" xfId="6" applyNumberFormat="1" applyFont="1" applyFill="1" applyBorder="1" applyAlignment="1" applyProtection="1">
      <alignment horizontal="right" wrapText="1"/>
      <protection hidden="1"/>
    </xf>
    <xf numFmtId="196" fontId="14" fillId="0" borderId="1" xfId="6" applyNumberFormat="1" applyFont="1" applyFill="1" applyBorder="1" applyAlignment="1" applyProtection="1">
      <alignment horizontal="right" wrapText="1"/>
      <protection hidden="1"/>
    </xf>
    <xf numFmtId="196" fontId="14" fillId="0" borderId="10" xfId="6" applyNumberFormat="1" applyFont="1" applyFill="1" applyBorder="1" applyAlignment="1" applyProtection="1">
      <alignment horizontal="right" wrapText="1"/>
      <protection hidden="1"/>
    </xf>
    <xf numFmtId="196" fontId="15" fillId="0" borderId="1" xfId="6" applyNumberFormat="1" applyFont="1" applyFill="1" applyBorder="1" applyAlignment="1" applyProtection="1">
      <alignment horizontal="right" wrapText="1"/>
      <protection hidden="1"/>
    </xf>
    <xf numFmtId="196" fontId="15" fillId="0" borderId="10" xfId="6" applyNumberFormat="1" applyFont="1" applyFill="1" applyBorder="1" applyAlignment="1" applyProtection="1">
      <alignment horizontal="right" wrapText="1"/>
      <protection hidden="1"/>
    </xf>
    <xf numFmtId="171" fontId="14" fillId="0" borderId="1" xfId="65" applyFont="1" applyFill="1" applyBorder="1" applyAlignment="1" applyProtection="1">
      <alignment horizontal="right" wrapText="1"/>
      <protection hidden="1"/>
    </xf>
    <xf numFmtId="188" fontId="18" fillId="0" borderId="1" xfId="2" applyNumberFormat="1" applyFont="1" applyFill="1" applyBorder="1"/>
    <xf numFmtId="0" fontId="18" fillId="0" borderId="1" xfId="2" applyFont="1" applyFill="1" applyBorder="1"/>
    <xf numFmtId="173" fontId="14" fillId="0" borderId="1" xfId="6" applyNumberFormat="1" applyFont="1" applyFill="1" applyBorder="1" applyAlignment="1" applyProtection="1">
      <alignment horizontal="center" wrapText="1"/>
      <protection hidden="1"/>
    </xf>
    <xf numFmtId="173" fontId="15" fillId="0" borderId="1" xfId="6" applyNumberFormat="1" applyFont="1" applyFill="1" applyBorder="1" applyAlignment="1" applyProtection="1">
      <alignment horizontal="center" wrapText="1"/>
      <protection hidden="1"/>
    </xf>
    <xf numFmtId="173" fontId="14" fillId="0" borderId="2" xfId="6" applyNumberFormat="1" applyFont="1" applyFill="1" applyBorder="1" applyAlignment="1" applyProtection="1">
      <alignment horizontal="center" wrapText="1"/>
      <protection hidden="1"/>
    </xf>
    <xf numFmtId="173" fontId="15" fillId="0" borderId="2" xfId="6" applyNumberFormat="1" applyFont="1" applyFill="1" applyBorder="1" applyAlignment="1" applyProtection="1">
      <alignment horizontal="center" wrapText="1"/>
      <protection hidden="1"/>
    </xf>
    <xf numFmtId="0" fontId="4" fillId="0" borderId="0" xfId="6" applyFont="1" applyAlignment="1" applyProtection="1">
      <alignment horizontal="justify" vertical="justify"/>
      <protection hidden="1"/>
    </xf>
    <xf numFmtId="0" fontId="3" fillId="0" borderId="0" xfId="6" applyNumberFormat="1" applyFont="1" applyFill="1" applyAlignment="1" applyProtection="1">
      <alignment horizontal="right" vertical="top"/>
      <protection hidden="1"/>
    </xf>
    <xf numFmtId="0" fontId="3" fillId="0" borderId="0" xfId="6" applyNumberFormat="1" applyFont="1" applyFill="1" applyAlignment="1" applyProtection="1">
      <alignment horizontal="centerContinuous" vertical="top"/>
      <protection hidden="1"/>
    </xf>
    <xf numFmtId="0" fontId="11" fillId="0" borderId="0" xfId="6" applyFont="1" applyProtection="1">
      <protection hidden="1"/>
    </xf>
    <xf numFmtId="0" fontId="14" fillId="0" borderId="0" xfId="6" applyNumberFormat="1" applyFont="1" applyFill="1" applyAlignment="1" applyProtection="1">
      <alignment horizontal="justify" vertical="justify"/>
      <protection hidden="1"/>
    </xf>
    <xf numFmtId="0" fontId="14" fillId="0" borderId="0" xfId="6" applyNumberFormat="1" applyFont="1" applyFill="1" applyAlignment="1" applyProtection="1">
      <alignment horizontal="right" vertical="top"/>
      <protection hidden="1"/>
    </xf>
    <xf numFmtId="0" fontId="14" fillId="0" borderId="0" xfId="6" applyNumberFormat="1" applyFont="1" applyFill="1" applyAlignment="1" applyProtection="1">
      <alignment horizontal="centerContinuous" vertical="top"/>
      <protection hidden="1"/>
    </xf>
    <xf numFmtId="0" fontId="20" fillId="0" borderId="0" xfId="6" applyFont="1" applyProtection="1">
      <protection hidden="1"/>
    </xf>
    <xf numFmtId="0" fontId="14" fillId="0" borderId="1" xfId="6" applyNumberFormat="1" applyFont="1" applyFill="1" applyBorder="1" applyAlignment="1" applyProtection="1">
      <alignment horizontal="center" vertical="center"/>
      <protection hidden="1"/>
    </xf>
    <xf numFmtId="0" fontId="14" fillId="0" borderId="1" xfId="6" applyNumberFormat="1" applyFont="1" applyFill="1" applyBorder="1" applyAlignment="1" applyProtection="1">
      <alignment horizontal="center" vertical="center" wrapText="1"/>
      <protection hidden="1"/>
    </xf>
    <xf numFmtId="0" fontId="23" fillId="0" borderId="1" xfId="0" applyNumberFormat="1" applyFont="1" applyBorder="1" applyAlignment="1">
      <alignment horizontal="center" vertical="center" wrapText="1"/>
    </xf>
    <xf numFmtId="188" fontId="14" fillId="0" borderId="1" xfId="6" applyNumberFormat="1" applyFont="1" applyFill="1" applyBorder="1" applyAlignment="1" applyProtection="1">
      <alignment horizontal="right" vertical="center" wrapText="1"/>
      <protection hidden="1"/>
    </xf>
    <xf numFmtId="173" fontId="14" fillId="0" borderId="1" xfId="6" applyNumberFormat="1" applyFont="1" applyFill="1" applyBorder="1" applyAlignment="1" applyProtection="1">
      <alignment horizontal="right" vertical="center" wrapText="1"/>
      <protection hidden="1"/>
    </xf>
    <xf numFmtId="175" fontId="14" fillId="0" borderId="1" xfId="6" applyNumberFormat="1" applyFont="1" applyFill="1" applyBorder="1" applyAlignment="1" applyProtection="1">
      <alignment horizontal="right" vertical="center" wrapText="1"/>
      <protection hidden="1"/>
    </xf>
    <xf numFmtId="174" fontId="14" fillId="0" borderId="1" xfId="6" applyNumberFormat="1" applyFont="1" applyFill="1" applyBorder="1" applyAlignment="1" applyProtection="1">
      <alignment horizontal="left" vertical="justify" wrapText="1"/>
      <protection hidden="1"/>
    </xf>
    <xf numFmtId="196" fontId="14" fillId="0" borderId="1" xfId="6" applyNumberFormat="1" applyFont="1" applyFill="1" applyBorder="1" applyAlignment="1" applyProtection="1">
      <alignment vertical="center"/>
      <protection hidden="1"/>
    </xf>
    <xf numFmtId="196" fontId="14" fillId="0" borderId="1" xfId="6" applyNumberFormat="1" applyFont="1" applyFill="1" applyBorder="1" applyAlignment="1" applyProtection="1">
      <protection hidden="1"/>
    </xf>
    <xf numFmtId="0" fontId="0" fillId="0" borderId="0" xfId="0" applyBorder="1"/>
    <xf numFmtId="0" fontId="0" fillId="0" borderId="1" xfId="0" applyBorder="1"/>
    <xf numFmtId="0" fontId="21" fillId="0" borderId="1" xfId="0" applyFont="1" applyBorder="1" applyAlignment="1">
      <alignment horizontal="center"/>
    </xf>
    <xf numFmtId="0" fontId="21" fillId="0" borderId="1" xfId="0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11" fillId="0" borderId="0" xfId="6" applyFont="1" applyFill="1" applyAlignment="1" applyProtection="1">
      <alignment vertical="top" wrapText="1"/>
      <protection hidden="1"/>
    </xf>
    <xf numFmtId="0" fontId="11" fillId="0" borderId="0" xfId="6" applyFont="1" applyFill="1" applyAlignment="1" applyProtection="1">
      <alignment horizontal="right" vertical="top"/>
      <protection hidden="1"/>
    </xf>
    <xf numFmtId="0" fontId="22" fillId="0" borderId="0" xfId="0" applyFont="1" applyAlignment="1">
      <alignment horizontal="right"/>
    </xf>
    <xf numFmtId="186" fontId="14" fillId="0" borderId="1" xfId="6" applyNumberFormat="1" applyFont="1" applyFill="1" applyBorder="1" applyAlignment="1" applyProtection="1">
      <alignment vertical="center" wrapText="1"/>
      <protection hidden="1"/>
    </xf>
    <xf numFmtId="186" fontId="18" fillId="0" borderId="1" xfId="0" applyNumberFormat="1" applyFont="1" applyFill="1" applyBorder="1" applyAlignment="1">
      <alignment vertical="center" wrapText="1"/>
    </xf>
    <xf numFmtId="0" fontId="23" fillId="0" borderId="1" xfId="0" applyFont="1" applyBorder="1" applyAlignment="1">
      <alignment horizontal="right"/>
    </xf>
    <xf numFmtId="173" fontId="14" fillId="0" borderId="1" xfId="6" applyNumberFormat="1" applyFont="1" applyFill="1" applyBorder="1" applyAlignment="1" applyProtection="1">
      <alignment horizontal="right" wrapText="1"/>
      <protection hidden="1"/>
    </xf>
    <xf numFmtId="188" fontId="23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173" fontId="15" fillId="0" borderId="1" xfId="6" applyNumberFormat="1" applyFont="1" applyFill="1" applyBorder="1" applyAlignment="1" applyProtection="1">
      <alignment horizontal="right" wrapText="1"/>
      <protection hidden="1"/>
    </xf>
    <xf numFmtId="196" fontId="15" fillId="0" borderId="1" xfId="6" applyNumberFormat="1" applyFont="1" applyFill="1" applyBorder="1" applyAlignment="1" applyProtection="1">
      <protection hidden="1"/>
    </xf>
    <xf numFmtId="196" fontId="15" fillId="2" borderId="1" xfId="6" applyNumberFormat="1" applyFont="1" applyFill="1" applyBorder="1" applyAlignment="1" applyProtection="1">
      <protection hidden="1"/>
    </xf>
    <xf numFmtId="196" fontId="14" fillId="2" borderId="1" xfId="6" applyNumberFormat="1" applyFont="1" applyFill="1" applyBorder="1" applyAlignment="1" applyProtection="1">
      <protection hidden="1"/>
    </xf>
    <xf numFmtId="0" fontId="22" fillId="0" borderId="1" xfId="0" applyFont="1" applyFill="1" applyBorder="1" applyAlignment="1">
      <alignment horizontal="right"/>
    </xf>
    <xf numFmtId="173" fontId="0" fillId="0" borderId="1" xfId="0" applyNumberFormat="1" applyBorder="1" applyAlignment="1">
      <alignment horizontal="right"/>
    </xf>
    <xf numFmtId="194" fontId="15" fillId="0" borderId="1" xfId="64" applyFont="1" applyFill="1" applyBorder="1" applyAlignment="1" applyProtection="1">
      <alignment horizontal="right"/>
      <protection hidden="1"/>
    </xf>
    <xf numFmtId="49" fontId="15" fillId="0" borderId="1" xfId="6" applyNumberFormat="1" applyFont="1" applyFill="1" applyBorder="1" applyAlignment="1" applyProtection="1">
      <alignment horizontal="right" wrapText="1"/>
      <protection hidden="1"/>
    </xf>
    <xf numFmtId="182" fontId="10" fillId="0" borderId="1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Fill="1" applyAlignment="1">
      <alignment horizontal="right"/>
    </xf>
    <xf numFmtId="0" fontId="24" fillId="0" borderId="0" xfId="0" applyFont="1" applyFill="1"/>
    <xf numFmtId="0" fontId="4" fillId="0" borderId="11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center" wrapText="1"/>
    </xf>
    <xf numFmtId="182" fontId="4" fillId="0" borderId="11" xfId="0" applyNumberFormat="1" applyFont="1" applyFill="1" applyBorder="1" applyAlignment="1">
      <alignment horizontal="right" wrapText="1"/>
    </xf>
    <xf numFmtId="0" fontId="4" fillId="3" borderId="0" xfId="0" applyFont="1" applyFill="1"/>
    <xf numFmtId="0" fontId="10" fillId="3" borderId="0" xfId="0" applyFont="1" applyFill="1"/>
    <xf numFmtId="0" fontId="9" fillId="3" borderId="1" xfId="0" applyFont="1" applyFill="1" applyBorder="1" applyAlignment="1">
      <alignment horizontal="center" wrapText="1"/>
    </xf>
    <xf numFmtId="0" fontId="9" fillId="3" borderId="0" xfId="0" applyFont="1" applyFill="1" applyBorder="1" applyAlignment="1">
      <alignment horizontal="center" wrapText="1"/>
    </xf>
    <xf numFmtId="0" fontId="25" fillId="0" borderId="0" xfId="0" applyFont="1" applyFill="1"/>
    <xf numFmtId="0" fontId="4" fillId="0" borderId="0" xfId="6" applyFont="1" applyFill="1" applyAlignment="1" applyProtection="1">
      <alignment horizontal="justify" vertical="justify" wrapText="1"/>
      <protection hidden="1"/>
    </xf>
    <xf numFmtId="0" fontId="11" fillId="0" borderId="0" xfId="6" applyFont="1" applyFill="1" applyAlignment="1" applyProtection="1">
      <alignment horizontal="center" wrapText="1"/>
      <protection hidden="1"/>
    </xf>
    <xf numFmtId="0" fontId="15" fillId="0" borderId="1" xfId="3" applyFont="1" applyFill="1" applyBorder="1" applyAlignment="1">
      <alignment wrapText="1"/>
    </xf>
    <xf numFmtId="172" fontId="14" fillId="0" borderId="2" xfId="6" applyNumberFormat="1" applyFont="1" applyFill="1" applyBorder="1" applyAlignment="1" applyProtection="1">
      <alignment vertical="justify" wrapText="1"/>
      <protection hidden="1"/>
    </xf>
    <xf numFmtId="0" fontId="17" fillId="0" borderId="0" xfId="6" applyFont="1" applyFill="1" applyAlignment="1" applyProtection="1">
      <alignment horizontal="justify" vertical="justify" wrapText="1"/>
      <protection hidden="1"/>
    </xf>
    <xf numFmtId="0" fontId="27" fillId="0" borderId="0" xfId="3" applyFont="1" applyFill="1" applyAlignment="1">
      <alignment horizontal="right" wrapText="1"/>
    </xf>
    <xf numFmtId="0" fontId="28" fillId="0" borderId="0" xfId="0" applyFont="1" applyFill="1"/>
    <xf numFmtId="0" fontId="27" fillId="0" borderId="0" xfId="3" applyFont="1" applyFill="1" applyAlignment="1">
      <alignment wrapText="1"/>
    </xf>
    <xf numFmtId="0" fontId="6" fillId="0" borderId="0" xfId="0" applyFont="1" applyFill="1"/>
    <xf numFmtId="0" fontId="29" fillId="0" borderId="0" xfId="3" applyFont="1" applyFill="1" applyAlignment="1">
      <alignment horizontal="right" wrapText="1"/>
    </xf>
    <xf numFmtId="0" fontId="30" fillId="0" borderId="0" xfId="0" applyFont="1" applyFill="1"/>
    <xf numFmtId="0" fontId="14" fillId="0" borderId="12" xfId="3" applyFont="1" applyFill="1" applyBorder="1" applyAlignment="1">
      <alignment horizontal="center" vertical="center" wrapText="1"/>
    </xf>
    <xf numFmtId="188" fontId="14" fillId="0" borderId="1" xfId="3" applyNumberFormat="1" applyFont="1" applyFill="1" applyBorder="1" applyAlignment="1">
      <alignment wrapText="1"/>
    </xf>
    <xf numFmtId="186" fontId="14" fillId="0" borderId="1" xfId="3" applyNumberFormat="1" applyFont="1" applyFill="1" applyBorder="1" applyAlignment="1">
      <alignment horizontal="right" vertical="center" wrapText="1"/>
    </xf>
    <xf numFmtId="0" fontId="14" fillId="0" borderId="1" xfId="3" applyFont="1" applyFill="1" applyBorder="1" applyAlignment="1">
      <alignment horizontal="right" wrapText="1"/>
    </xf>
    <xf numFmtId="0" fontId="14" fillId="0" borderId="1" xfId="3" applyFont="1" applyFill="1" applyBorder="1" applyAlignment="1">
      <alignment wrapText="1"/>
    </xf>
    <xf numFmtId="0" fontId="15" fillId="0" borderId="0" xfId="3" applyFont="1" applyFill="1" applyAlignment="1">
      <alignment wrapText="1"/>
    </xf>
    <xf numFmtId="0" fontId="15" fillId="0" borderId="1" xfId="3" applyFont="1" applyFill="1" applyBorder="1" applyAlignment="1">
      <alignment horizontal="right" wrapText="1"/>
    </xf>
    <xf numFmtId="188" fontId="14" fillId="0" borderId="2" xfId="3" applyNumberFormat="1" applyFont="1" applyFill="1" applyBorder="1" applyAlignment="1">
      <alignment horizontal="right" wrapText="1"/>
    </xf>
    <xf numFmtId="0" fontId="15" fillId="0" borderId="2" xfId="3" applyFont="1" applyFill="1" applyBorder="1" applyAlignment="1">
      <alignment horizontal="right" wrapText="1"/>
    </xf>
    <xf numFmtId="0" fontId="14" fillId="0" borderId="2" xfId="3" applyFont="1" applyFill="1" applyBorder="1" applyAlignment="1">
      <alignment wrapText="1"/>
    </xf>
    <xf numFmtId="0" fontId="15" fillId="0" borderId="2" xfId="3" applyFont="1" applyFill="1" applyBorder="1" applyAlignment="1">
      <alignment wrapText="1"/>
    </xf>
    <xf numFmtId="0" fontId="15" fillId="0" borderId="1" xfId="2" applyFont="1" applyFill="1" applyBorder="1" applyAlignment="1">
      <alignment horizontal="right"/>
    </xf>
    <xf numFmtId="0" fontId="3" fillId="0" borderId="0" xfId="0" applyFont="1" applyAlignment="1">
      <alignment horizontal="center" wrapText="1"/>
    </xf>
    <xf numFmtId="0" fontId="0" fillId="0" borderId="0" xfId="0" applyFill="1"/>
    <xf numFmtId="0" fontId="26" fillId="0" borderId="0" xfId="0" applyFont="1" applyFill="1"/>
    <xf numFmtId="171" fontId="1" fillId="0" borderId="0" xfId="63" applyFont="1"/>
    <xf numFmtId="0" fontId="17" fillId="0" borderId="0" xfId="28" applyNumberFormat="1" applyFont="1" applyFill="1" applyAlignment="1" applyProtection="1">
      <protection hidden="1"/>
    </xf>
    <xf numFmtId="196" fontId="17" fillId="0" borderId="0" xfId="28" applyNumberFormat="1" applyFont="1" applyFill="1" applyAlignment="1" applyProtection="1">
      <protection hidden="1"/>
    </xf>
    <xf numFmtId="185" fontId="1" fillId="0" borderId="0" xfId="63" applyNumberFormat="1" applyFont="1"/>
    <xf numFmtId="171" fontId="7" fillId="0" borderId="0" xfId="63" applyFont="1"/>
    <xf numFmtId="0" fontId="31" fillId="0" borderId="0" xfId="0" applyFont="1" applyAlignment="1">
      <alignment horizontal="center" wrapText="1"/>
    </xf>
    <xf numFmtId="185" fontId="31" fillId="0" borderId="0" xfId="63" applyNumberFormat="1" applyFont="1" applyAlignment="1">
      <alignment horizontal="center" wrapText="1"/>
    </xf>
    <xf numFmtId="0" fontId="0" fillId="0" borderId="0" xfId="0" applyAlignment="1">
      <alignment horizontal="right" vertical="center"/>
    </xf>
    <xf numFmtId="0" fontId="15" fillId="0" borderId="1" xfId="0" applyFont="1" applyBorder="1" applyAlignment="1">
      <alignment horizontal="center" wrapText="1"/>
    </xf>
    <xf numFmtId="0" fontId="14" fillId="0" borderId="1" xfId="63" applyNumberFormat="1" applyFont="1" applyBorder="1" applyAlignment="1">
      <alignment horizontal="center"/>
    </xf>
    <xf numFmtId="0" fontId="15" fillId="0" borderId="1" xfId="0" applyFont="1" applyBorder="1"/>
    <xf numFmtId="196" fontId="15" fillId="0" borderId="1" xfId="28" applyNumberFormat="1" applyFont="1" applyFill="1" applyBorder="1" applyAlignment="1" applyProtection="1">
      <protection hidden="1"/>
    </xf>
    <xf numFmtId="0" fontId="14" fillId="0" borderId="1" xfId="0" applyFont="1" applyBorder="1" applyAlignment="1">
      <alignment horizontal="center"/>
    </xf>
    <xf numFmtId="171" fontId="14" fillId="0" borderId="1" xfId="63" applyFont="1" applyBorder="1"/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top" wrapText="1"/>
    </xf>
    <xf numFmtId="0" fontId="10" fillId="0" borderId="11" xfId="0" applyFont="1" applyFill="1" applyBorder="1" applyAlignment="1">
      <alignment horizontal="center" wrapText="1"/>
    </xf>
    <xf numFmtId="171" fontId="10" fillId="0" borderId="11" xfId="63" applyFont="1" applyFill="1" applyBorder="1" applyAlignment="1">
      <alignment horizontal="right" wrapText="1"/>
    </xf>
    <xf numFmtId="182" fontId="10" fillId="0" borderId="11" xfId="0" applyNumberFormat="1" applyFont="1" applyFill="1" applyBorder="1" applyAlignment="1">
      <alignment horizontal="right" wrapText="1"/>
    </xf>
    <xf numFmtId="49" fontId="4" fillId="0" borderId="11" xfId="0" applyNumberFormat="1" applyFont="1" applyFill="1" applyBorder="1" applyAlignment="1">
      <alignment horizontal="center" wrapText="1"/>
    </xf>
    <xf numFmtId="0" fontId="4" fillId="0" borderId="11" xfId="0" applyNumberFormat="1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left" vertical="top" wrapText="1"/>
    </xf>
    <xf numFmtId="3" fontId="4" fillId="0" borderId="11" xfId="0" applyNumberFormat="1" applyFont="1" applyFill="1" applyBorder="1" applyAlignment="1">
      <alignment horizontal="center" wrapText="1"/>
    </xf>
    <xf numFmtId="182" fontId="4" fillId="0" borderId="18" xfId="0" applyNumberFormat="1" applyFont="1" applyFill="1" applyBorder="1" applyAlignment="1">
      <alignment horizontal="right" wrapText="1"/>
    </xf>
    <xf numFmtId="0" fontId="4" fillId="0" borderId="11" xfId="49" applyFont="1" applyFill="1" applyBorder="1" applyAlignment="1">
      <alignment horizontal="left" vertical="top" wrapText="1"/>
    </xf>
    <xf numFmtId="49" fontId="4" fillId="0" borderId="19" xfId="54" applyNumberFormat="1" applyFont="1" applyFill="1" applyBorder="1" applyAlignment="1">
      <alignment horizontal="center" wrapText="1"/>
    </xf>
    <xf numFmtId="182" fontId="4" fillId="0" borderId="1" xfId="0" applyNumberFormat="1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wrapText="1"/>
    </xf>
    <xf numFmtId="182" fontId="10" fillId="0" borderId="1" xfId="0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top" wrapText="1"/>
    </xf>
    <xf numFmtId="0" fontId="10" fillId="0" borderId="15" xfId="0" applyFont="1" applyFill="1" applyBorder="1" applyAlignment="1">
      <alignment horizontal="left" vertical="top" wrapText="1"/>
    </xf>
    <xf numFmtId="0" fontId="10" fillId="0" borderId="15" xfId="0" applyFont="1" applyFill="1" applyBorder="1" applyAlignment="1">
      <alignment horizontal="center" wrapText="1"/>
    </xf>
    <xf numFmtId="182" fontId="10" fillId="0" borderId="15" xfId="0" applyNumberFormat="1" applyFont="1" applyFill="1" applyBorder="1" applyAlignment="1">
      <alignment horizontal="right" wrapText="1"/>
    </xf>
    <xf numFmtId="49" fontId="10" fillId="0" borderId="11" xfId="0" applyNumberFormat="1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left" vertical="top" wrapText="1"/>
    </xf>
    <xf numFmtId="49" fontId="4" fillId="0" borderId="18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3" fontId="2" fillId="0" borderId="0" xfId="0" applyNumberFormat="1" applyFont="1" applyFill="1" applyAlignment="1">
      <alignment horizontal="right" wrapText="1"/>
    </xf>
    <xf numFmtId="0" fontId="0" fillId="0" borderId="0" xfId="0" applyFill="1" applyAlignment="1">
      <alignment horizontal="right" wrapText="1"/>
    </xf>
    <xf numFmtId="0" fontId="0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2" fillId="0" borderId="0" xfId="2" applyFont="1" applyAlignment="1">
      <alignment horizontal="right" vertical="top" wrapText="1"/>
    </xf>
    <xf numFmtId="0" fontId="14" fillId="2" borderId="2" xfId="6" applyNumberFormat="1" applyFont="1" applyFill="1" applyBorder="1" applyAlignment="1" applyProtection="1">
      <alignment horizontal="left" vertical="justify" wrapText="1"/>
      <protection hidden="1"/>
    </xf>
    <xf numFmtId="0" fontId="14" fillId="2" borderId="6" xfId="6" applyNumberFormat="1" applyFont="1" applyFill="1" applyBorder="1" applyAlignment="1" applyProtection="1">
      <alignment horizontal="left" vertical="justify" wrapText="1"/>
      <protection hidden="1"/>
    </xf>
    <xf numFmtId="0" fontId="14" fillId="2" borderId="13" xfId="6" applyNumberFormat="1" applyFont="1" applyFill="1" applyBorder="1" applyAlignment="1" applyProtection="1">
      <alignment horizontal="left" vertical="justify" wrapText="1"/>
      <protection hidden="1"/>
    </xf>
    <xf numFmtId="0" fontId="15" fillId="0" borderId="2" xfId="6" applyNumberFormat="1" applyFont="1" applyFill="1" applyBorder="1" applyAlignment="1" applyProtection="1">
      <alignment horizontal="left" vertical="justify" wrapText="1"/>
      <protection hidden="1"/>
    </xf>
    <xf numFmtId="0" fontId="15" fillId="0" borderId="6" xfId="6" applyNumberFormat="1" applyFont="1" applyFill="1" applyBorder="1" applyAlignment="1" applyProtection="1">
      <alignment horizontal="left" vertical="justify" wrapText="1"/>
      <protection hidden="1"/>
    </xf>
    <xf numFmtId="0" fontId="15" fillId="0" borderId="13" xfId="6" applyNumberFormat="1" applyFont="1" applyFill="1" applyBorder="1" applyAlignment="1" applyProtection="1">
      <alignment horizontal="left" vertical="justify" wrapText="1"/>
      <protection hidden="1"/>
    </xf>
    <xf numFmtId="0" fontId="15" fillId="2" borderId="2" xfId="6" applyNumberFormat="1" applyFont="1" applyFill="1" applyBorder="1" applyAlignment="1" applyProtection="1">
      <alignment horizontal="left" vertical="justify" wrapText="1"/>
      <protection hidden="1"/>
    </xf>
    <xf numFmtId="0" fontId="22" fillId="0" borderId="6" xfId="2" applyFont="1" applyBorder="1" applyAlignment="1">
      <alignment horizontal="left" vertical="justify" wrapText="1"/>
    </xf>
    <xf numFmtId="0" fontId="22" fillId="0" borderId="13" xfId="2" applyFont="1" applyBorder="1" applyAlignment="1">
      <alignment horizontal="left" vertical="justify" wrapText="1"/>
    </xf>
    <xf numFmtId="0" fontId="14" fillId="0" borderId="2" xfId="6" applyNumberFormat="1" applyFont="1" applyFill="1" applyBorder="1" applyAlignment="1" applyProtection="1">
      <alignment horizontal="left" vertical="justify" wrapText="1"/>
      <protection hidden="1"/>
    </xf>
    <xf numFmtId="0" fontId="14" fillId="0" borderId="6" xfId="6" applyNumberFormat="1" applyFont="1" applyFill="1" applyBorder="1" applyAlignment="1" applyProtection="1">
      <alignment horizontal="left" vertical="justify" wrapText="1"/>
      <protection hidden="1"/>
    </xf>
    <xf numFmtId="0" fontId="14" fillId="0" borderId="13" xfId="6" applyNumberFormat="1" applyFont="1" applyFill="1" applyBorder="1" applyAlignment="1" applyProtection="1">
      <alignment horizontal="left" vertical="justify" wrapText="1"/>
      <protection hidden="1"/>
    </xf>
    <xf numFmtId="0" fontId="16" fillId="0" borderId="2" xfId="2" applyFont="1" applyBorder="1" applyAlignment="1">
      <alignment horizontal="left" vertical="distributed"/>
    </xf>
    <xf numFmtId="0" fontId="16" fillId="0" borderId="6" xfId="2" applyFont="1" applyBorder="1" applyAlignment="1">
      <alignment horizontal="left" vertical="distributed"/>
    </xf>
    <xf numFmtId="0" fontId="16" fillId="0" borderId="13" xfId="2" applyFont="1" applyBorder="1" applyAlignment="1">
      <alignment horizontal="left" vertical="distributed"/>
    </xf>
    <xf numFmtId="174" fontId="15" fillId="0" borderId="2" xfId="6" applyNumberFormat="1" applyFont="1" applyFill="1" applyBorder="1" applyAlignment="1" applyProtection="1">
      <alignment horizontal="left" vertical="justify" wrapText="1"/>
      <protection hidden="1"/>
    </xf>
    <xf numFmtId="174" fontId="15" fillId="0" borderId="6" xfId="6" applyNumberFormat="1" applyFont="1" applyFill="1" applyBorder="1" applyAlignment="1" applyProtection="1">
      <alignment horizontal="left" vertical="justify" wrapText="1"/>
      <protection hidden="1"/>
    </xf>
    <xf numFmtId="174" fontId="15" fillId="0" borderId="13" xfId="6" applyNumberFormat="1" applyFont="1" applyFill="1" applyBorder="1" applyAlignment="1" applyProtection="1">
      <alignment horizontal="left" vertical="justify" wrapText="1"/>
      <protection hidden="1"/>
    </xf>
    <xf numFmtId="0" fontId="14" fillId="0" borderId="2" xfId="6" applyNumberFormat="1" applyFont="1" applyFill="1" applyBorder="1" applyAlignment="1" applyProtection="1">
      <alignment horizontal="center" vertical="justify" wrapText="1"/>
      <protection hidden="1"/>
    </xf>
    <xf numFmtId="0" fontId="14" fillId="0" borderId="6" xfId="6" applyNumberFormat="1" applyFont="1" applyFill="1" applyBorder="1" applyAlignment="1" applyProtection="1">
      <alignment horizontal="center" vertical="justify" wrapText="1"/>
      <protection hidden="1"/>
    </xf>
    <xf numFmtId="0" fontId="14" fillId="0" borderId="13" xfId="6" applyNumberFormat="1" applyFont="1" applyFill="1" applyBorder="1" applyAlignment="1" applyProtection="1">
      <alignment horizontal="center" vertical="justify" wrapText="1"/>
      <protection hidden="1"/>
    </xf>
    <xf numFmtId="0" fontId="18" fillId="0" borderId="6" xfId="2" applyFont="1" applyBorder="1" applyAlignment="1">
      <alignment horizontal="left" vertical="justify" wrapText="1"/>
    </xf>
    <xf numFmtId="0" fontId="18" fillId="0" borderId="13" xfId="2" applyFont="1" applyBorder="1" applyAlignment="1">
      <alignment horizontal="left" vertical="justify" wrapText="1"/>
    </xf>
    <xf numFmtId="174" fontId="14" fillId="0" borderId="2" xfId="6" applyNumberFormat="1" applyFont="1" applyFill="1" applyBorder="1" applyAlignment="1" applyProtection="1">
      <alignment horizontal="left" vertical="justify" wrapText="1"/>
      <protection hidden="1"/>
    </xf>
    <xf numFmtId="174" fontId="14" fillId="0" borderId="6" xfId="6" applyNumberFormat="1" applyFont="1" applyFill="1" applyBorder="1" applyAlignment="1" applyProtection="1">
      <alignment horizontal="left" vertical="justify" wrapText="1"/>
      <protection hidden="1"/>
    </xf>
    <xf numFmtId="174" fontId="14" fillId="0" borderId="13" xfId="6" applyNumberFormat="1" applyFont="1" applyFill="1" applyBorder="1" applyAlignment="1" applyProtection="1">
      <alignment horizontal="left" vertical="justify" wrapText="1"/>
      <protection hidden="1"/>
    </xf>
    <xf numFmtId="0" fontId="15" fillId="0" borderId="1" xfId="6" applyNumberFormat="1" applyFont="1" applyFill="1" applyBorder="1" applyAlignment="1" applyProtection="1">
      <alignment horizontal="left" vertical="justify" wrapText="1"/>
      <protection hidden="1"/>
    </xf>
    <xf numFmtId="175" fontId="14" fillId="0" borderId="5" xfId="6" applyNumberFormat="1" applyFont="1" applyFill="1" applyBorder="1" applyAlignment="1" applyProtection="1">
      <alignment horizontal="left" vertical="justify" wrapText="1"/>
      <protection hidden="1"/>
    </xf>
    <xf numFmtId="175" fontId="14" fillId="0" borderId="6" xfId="6" applyNumberFormat="1" applyFont="1" applyFill="1" applyBorder="1" applyAlignment="1" applyProtection="1">
      <alignment horizontal="left" vertical="justify" wrapText="1"/>
      <protection hidden="1"/>
    </xf>
    <xf numFmtId="175" fontId="14" fillId="0" borderId="13" xfId="6" applyNumberFormat="1" applyFont="1" applyFill="1" applyBorder="1" applyAlignment="1" applyProtection="1">
      <alignment horizontal="left" vertical="justify" wrapText="1"/>
      <protection hidden="1"/>
    </xf>
    <xf numFmtId="175" fontId="14" fillId="2" borderId="5" xfId="6" applyNumberFormat="1" applyFont="1" applyFill="1" applyBorder="1" applyAlignment="1" applyProtection="1">
      <alignment horizontal="left" vertical="justify" wrapText="1"/>
      <protection hidden="1"/>
    </xf>
    <xf numFmtId="175" fontId="14" fillId="2" borderId="6" xfId="6" applyNumberFormat="1" applyFont="1" applyFill="1" applyBorder="1" applyAlignment="1" applyProtection="1">
      <alignment horizontal="left" vertical="justify" wrapText="1"/>
      <protection hidden="1"/>
    </xf>
    <xf numFmtId="175" fontId="14" fillId="2" borderId="13" xfId="6" applyNumberFormat="1" applyFont="1" applyFill="1" applyBorder="1" applyAlignment="1" applyProtection="1">
      <alignment horizontal="left" vertical="justify" wrapText="1"/>
      <protection hidden="1"/>
    </xf>
    <xf numFmtId="172" fontId="14" fillId="0" borderId="6" xfId="6" applyNumberFormat="1" applyFont="1" applyFill="1" applyBorder="1" applyAlignment="1" applyProtection="1">
      <alignment horizontal="left" vertical="justify" wrapText="1"/>
      <protection hidden="1"/>
    </xf>
    <xf numFmtId="172" fontId="14" fillId="0" borderId="13" xfId="6" applyNumberFormat="1" applyFont="1" applyFill="1" applyBorder="1" applyAlignment="1" applyProtection="1">
      <alignment horizontal="left" vertical="justify" wrapText="1"/>
      <protection hidden="1"/>
    </xf>
    <xf numFmtId="0" fontId="22" fillId="0" borderId="13" xfId="2" applyFont="1" applyFill="1" applyBorder="1" applyAlignment="1">
      <alignment horizontal="left" vertical="justify" wrapText="1"/>
    </xf>
    <xf numFmtId="0" fontId="18" fillId="0" borderId="6" xfId="2" applyFont="1" applyFill="1" applyBorder="1" applyAlignment="1">
      <alignment horizontal="left" vertical="justify" wrapText="1"/>
    </xf>
    <xf numFmtId="0" fontId="18" fillId="0" borderId="13" xfId="2" applyFont="1" applyFill="1" applyBorder="1" applyAlignment="1">
      <alignment horizontal="left" vertical="justify" wrapText="1"/>
    </xf>
    <xf numFmtId="174" fontId="15" fillId="2" borderId="2" xfId="6" applyNumberFormat="1" applyFont="1" applyFill="1" applyBorder="1" applyAlignment="1" applyProtection="1">
      <alignment horizontal="left" vertical="justify" wrapText="1"/>
      <protection hidden="1"/>
    </xf>
    <xf numFmtId="174" fontId="15" fillId="2" borderId="6" xfId="6" applyNumberFormat="1" applyFont="1" applyFill="1" applyBorder="1" applyAlignment="1" applyProtection="1">
      <alignment horizontal="left" vertical="justify" wrapText="1"/>
      <protection hidden="1"/>
    </xf>
    <xf numFmtId="174" fontId="15" fillId="2" borderId="13" xfId="6" applyNumberFormat="1" applyFont="1" applyFill="1" applyBorder="1" applyAlignment="1" applyProtection="1">
      <alignment horizontal="left" vertical="justify" wrapText="1"/>
      <protection hidden="1"/>
    </xf>
    <xf numFmtId="0" fontId="16" fillId="0" borderId="2" xfId="2" applyFont="1" applyBorder="1" applyAlignment="1">
      <alignment horizontal="left" vertical="justify" wrapText="1"/>
    </xf>
    <xf numFmtId="0" fontId="16" fillId="0" borderId="6" xfId="2" applyFont="1" applyBorder="1" applyAlignment="1">
      <alignment horizontal="left" vertical="justify" wrapText="1"/>
    </xf>
    <xf numFmtId="0" fontId="16" fillId="0" borderId="13" xfId="2" applyFont="1" applyBorder="1" applyAlignment="1">
      <alignment horizontal="left" vertical="justify" wrapText="1"/>
    </xf>
    <xf numFmtId="0" fontId="14" fillId="0" borderId="1" xfId="6" applyNumberFormat="1" applyFont="1" applyFill="1" applyBorder="1" applyAlignment="1" applyProtection="1">
      <alignment horizontal="left" vertical="justify" wrapText="1"/>
      <protection hidden="1"/>
    </xf>
    <xf numFmtId="0" fontId="14" fillId="0" borderId="5" xfId="6" applyNumberFormat="1" applyFont="1" applyFill="1" applyBorder="1" applyAlignment="1" applyProtection="1">
      <alignment horizontal="left" vertical="justify" wrapText="1"/>
      <protection hidden="1"/>
    </xf>
    <xf numFmtId="0" fontId="15" fillId="0" borderId="1" xfId="6" applyNumberFormat="1" applyFont="1" applyFill="1" applyBorder="1" applyAlignment="1" applyProtection="1">
      <alignment horizontal="justify" vertical="justify" wrapText="1"/>
      <protection hidden="1"/>
    </xf>
    <xf numFmtId="0" fontId="14" fillId="0" borderId="14" xfId="6" applyNumberFormat="1" applyFont="1" applyFill="1" applyBorder="1" applyAlignment="1" applyProtection="1">
      <alignment horizontal="center" vertical="justify"/>
      <protection hidden="1"/>
    </xf>
    <xf numFmtId="0" fontId="14" fillId="0" borderId="4" xfId="6" applyNumberFormat="1" applyFont="1" applyFill="1" applyBorder="1" applyAlignment="1" applyProtection="1">
      <alignment horizontal="center" vertical="justify"/>
      <protection hidden="1"/>
    </xf>
    <xf numFmtId="0" fontId="14" fillId="0" borderId="5" xfId="6" applyNumberFormat="1" applyFont="1" applyFill="1" applyBorder="1" applyAlignment="1" applyProtection="1">
      <alignment horizontal="left" vertical="justify"/>
      <protection hidden="1"/>
    </xf>
    <xf numFmtId="0" fontId="14" fillId="0" borderId="6" xfId="6" applyNumberFormat="1" applyFont="1" applyFill="1" applyBorder="1" applyAlignment="1" applyProtection="1">
      <alignment horizontal="left" vertical="justify"/>
      <protection hidden="1"/>
    </xf>
    <xf numFmtId="0" fontId="14" fillId="0" borderId="13" xfId="6" applyNumberFormat="1" applyFont="1" applyFill="1" applyBorder="1" applyAlignment="1" applyProtection="1">
      <alignment horizontal="left" vertical="justify"/>
      <protection hidden="1"/>
    </xf>
    <xf numFmtId="175" fontId="19" fillId="0" borderId="0" xfId="2" applyNumberFormat="1" applyFont="1" applyAlignment="1">
      <alignment horizontal="center" wrapText="1"/>
    </xf>
    <xf numFmtId="175" fontId="14" fillId="0" borderId="3" xfId="6" applyNumberFormat="1" applyFont="1" applyFill="1" applyBorder="1" applyAlignment="1" applyProtection="1">
      <alignment horizontal="justify" vertical="justify" wrapText="1"/>
      <protection hidden="1"/>
    </xf>
    <xf numFmtId="175" fontId="14" fillId="0" borderId="1" xfId="6" applyNumberFormat="1" applyFont="1" applyFill="1" applyBorder="1" applyAlignment="1" applyProtection="1">
      <alignment horizontal="justify" vertical="justify" wrapText="1"/>
      <protection hidden="1"/>
    </xf>
    <xf numFmtId="0" fontId="15" fillId="0" borderId="1" xfId="3" applyFont="1" applyFill="1" applyBorder="1" applyAlignment="1">
      <alignment horizontal="left" wrapText="1"/>
    </xf>
    <xf numFmtId="0" fontId="11" fillId="0" borderId="0" xfId="6" applyFont="1" applyFill="1" applyAlignment="1" applyProtection="1">
      <alignment horizontal="right" wrapText="1"/>
      <protection hidden="1"/>
    </xf>
    <xf numFmtId="0" fontId="27" fillId="0" borderId="0" xfId="3" applyFont="1" applyFill="1" applyAlignment="1">
      <alignment horizontal="right" wrapText="1"/>
    </xf>
    <xf numFmtId="0" fontId="3" fillId="0" borderId="0" xfId="6" applyNumberFormat="1" applyFont="1" applyFill="1" applyAlignment="1" applyProtection="1">
      <alignment horizontal="center" wrapText="1"/>
      <protection hidden="1"/>
    </xf>
    <xf numFmtId="0" fontId="14" fillId="0" borderId="14" xfId="6" applyNumberFormat="1" applyFont="1" applyFill="1" applyBorder="1" applyAlignment="1" applyProtection="1">
      <alignment horizontal="center" vertical="justify" wrapText="1"/>
      <protection hidden="1"/>
    </xf>
    <xf numFmtId="0" fontId="14" fillId="0" borderId="4" xfId="6" applyNumberFormat="1" applyFont="1" applyFill="1" applyBorder="1" applyAlignment="1" applyProtection="1">
      <alignment horizontal="center" vertical="justify" wrapText="1"/>
      <protection hidden="1"/>
    </xf>
    <xf numFmtId="0" fontId="29" fillId="0" borderId="6" xfId="3" applyFont="1" applyFill="1" applyBorder="1" applyAlignment="1">
      <alignment horizontal="left" vertical="justify" wrapText="1"/>
    </xf>
    <xf numFmtId="0" fontId="29" fillId="0" borderId="13" xfId="3" applyFont="1" applyFill="1" applyBorder="1" applyAlignment="1">
      <alignment horizontal="left" vertical="justify" wrapText="1"/>
    </xf>
    <xf numFmtId="0" fontId="15" fillId="0" borderId="2" xfId="6" applyNumberFormat="1" applyFont="1" applyFill="1" applyBorder="1" applyAlignment="1" applyProtection="1">
      <alignment horizontal="justify" vertical="justify" wrapText="1"/>
      <protection hidden="1"/>
    </xf>
    <xf numFmtId="0" fontId="15" fillId="0" borderId="6" xfId="6" applyNumberFormat="1" applyFont="1" applyFill="1" applyBorder="1" applyAlignment="1" applyProtection="1">
      <alignment horizontal="justify" vertical="justify" wrapText="1"/>
      <protection hidden="1"/>
    </xf>
    <xf numFmtId="0" fontId="15" fillId="0" borderId="13" xfId="6" applyNumberFormat="1" applyFont="1" applyFill="1" applyBorder="1" applyAlignment="1" applyProtection="1">
      <alignment horizontal="justify" vertical="justify" wrapText="1"/>
      <protection hidden="1"/>
    </xf>
    <xf numFmtId="0" fontId="27" fillId="0" borderId="1" xfId="3" applyFont="1" applyFill="1" applyBorder="1" applyAlignment="1">
      <alignment horizontal="justify" vertical="justify" wrapText="1"/>
    </xf>
    <xf numFmtId="0" fontId="15" fillId="0" borderId="2" xfId="3" applyFont="1" applyFill="1" applyBorder="1" applyAlignment="1">
      <alignment horizontal="left" vertical="justify" wrapText="1"/>
    </xf>
    <xf numFmtId="0" fontId="15" fillId="0" borderId="6" xfId="3" applyFont="1" applyFill="1" applyBorder="1" applyAlignment="1">
      <alignment horizontal="left" vertical="justify" wrapText="1"/>
    </xf>
    <xf numFmtId="0" fontId="15" fillId="0" borderId="13" xfId="3" applyFont="1" applyFill="1" applyBorder="1" applyAlignment="1">
      <alignment horizontal="left" vertical="justify" wrapText="1"/>
    </xf>
    <xf numFmtId="172" fontId="14" fillId="0" borderId="2" xfId="6" applyNumberFormat="1" applyFont="1" applyFill="1" applyBorder="1" applyAlignment="1" applyProtection="1">
      <alignment horizontal="left" vertical="justify" wrapText="1"/>
      <protection hidden="1"/>
    </xf>
    <xf numFmtId="0" fontId="14" fillId="0" borderId="2" xfId="6" applyNumberFormat="1" applyFont="1" applyFill="1" applyBorder="1" applyAlignment="1" applyProtection="1">
      <alignment horizontal="justify" vertical="justify" wrapText="1"/>
      <protection hidden="1"/>
    </xf>
    <xf numFmtId="0" fontId="14" fillId="0" borderId="6" xfId="6" applyNumberFormat="1" applyFont="1" applyFill="1" applyBorder="1" applyAlignment="1" applyProtection="1">
      <alignment horizontal="justify" vertical="justify" wrapText="1"/>
      <protection hidden="1"/>
    </xf>
    <xf numFmtId="0" fontId="14" fillId="0" borderId="13" xfId="6" applyNumberFormat="1" applyFont="1" applyFill="1" applyBorder="1" applyAlignment="1" applyProtection="1">
      <alignment horizontal="justify" vertical="justify" wrapText="1"/>
      <protection hidden="1"/>
    </xf>
    <xf numFmtId="0" fontId="27" fillId="0" borderId="6" xfId="3" applyFont="1" applyFill="1" applyBorder="1" applyAlignment="1">
      <alignment horizontal="left" vertical="justify" wrapText="1"/>
    </xf>
    <xf numFmtId="0" fontId="27" fillId="0" borderId="13" xfId="3" applyFont="1" applyFill="1" applyBorder="1" applyAlignment="1">
      <alignment horizontal="left" vertical="justify" wrapText="1"/>
    </xf>
    <xf numFmtId="0" fontId="27" fillId="0" borderId="13" xfId="3" applyFont="1" applyFill="1" applyBorder="1" applyAlignment="1">
      <alignment horizontal="justify" vertical="justify" wrapText="1"/>
    </xf>
    <xf numFmtId="0" fontId="15" fillId="0" borderId="2" xfId="3" applyFont="1" applyFill="1" applyBorder="1" applyAlignment="1">
      <alignment horizontal="left" vertical="distributed" wrapText="1"/>
    </xf>
    <xf numFmtId="0" fontId="15" fillId="0" borderId="6" xfId="3" applyFont="1" applyFill="1" applyBorder="1" applyAlignment="1">
      <alignment horizontal="left" vertical="distributed" wrapText="1"/>
    </xf>
    <xf numFmtId="0" fontId="15" fillId="0" borderId="13" xfId="3" applyFont="1" applyFill="1" applyBorder="1" applyAlignment="1">
      <alignment horizontal="left" vertical="distributed" wrapText="1"/>
    </xf>
    <xf numFmtId="175" fontId="14" fillId="0" borderId="5" xfId="6" applyNumberFormat="1" applyFont="1" applyFill="1" applyBorder="1" applyAlignment="1" applyProtection="1">
      <alignment horizontal="justify" vertical="justify" wrapText="1"/>
      <protection hidden="1"/>
    </xf>
    <xf numFmtId="175" fontId="14" fillId="0" borderId="6" xfId="6" applyNumberFormat="1" applyFont="1" applyFill="1" applyBorder="1" applyAlignment="1" applyProtection="1">
      <alignment horizontal="justify" vertical="justify" wrapText="1"/>
      <protection hidden="1"/>
    </xf>
    <xf numFmtId="175" fontId="14" fillId="0" borderId="13" xfId="6" applyNumberFormat="1" applyFont="1" applyFill="1" applyBorder="1" applyAlignment="1" applyProtection="1">
      <alignment horizontal="justify" vertical="justify" wrapText="1"/>
      <protection hidden="1"/>
    </xf>
    <xf numFmtId="0" fontId="29" fillId="0" borderId="6" xfId="3" applyFont="1" applyFill="1" applyBorder="1" applyAlignment="1">
      <alignment horizontal="justify" vertical="justify" wrapText="1"/>
    </xf>
    <xf numFmtId="0" fontId="29" fillId="0" borderId="13" xfId="3" applyFont="1" applyFill="1" applyBorder="1" applyAlignment="1">
      <alignment horizontal="justify" vertical="justify" wrapText="1"/>
    </xf>
    <xf numFmtId="0" fontId="15" fillId="0" borderId="2" xfId="6" applyNumberFormat="1" applyFont="1" applyFill="1" applyBorder="1" applyAlignment="1" applyProtection="1">
      <alignment horizontal="left" wrapText="1"/>
      <protection hidden="1"/>
    </xf>
    <xf numFmtId="0" fontId="15" fillId="0" borderId="6" xfId="6" applyNumberFormat="1" applyFont="1" applyFill="1" applyBorder="1" applyAlignment="1" applyProtection="1">
      <alignment horizontal="left" wrapText="1"/>
      <protection hidden="1"/>
    </xf>
    <xf numFmtId="0" fontId="15" fillId="0" borderId="13" xfId="6" applyNumberFormat="1" applyFont="1" applyFill="1" applyBorder="1" applyAlignment="1" applyProtection="1">
      <alignment horizontal="left" wrapText="1"/>
      <protection hidden="1"/>
    </xf>
    <xf numFmtId="0" fontId="21" fillId="0" borderId="2" xfId="0" applyFont="1" applyBorder="1" applyAlignment="1">
      <alignment wrapText="1"/>
    </xf>
    <xf numFmtId="0" fontId="21" fillId="0" borderId="6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0" fontId="0" fillId="0" borderId="6" xfId="0" applyBorder="1" applyAlignment="1">
      <alignment horizontal="justify" vertical="justify" wrapText="1"/>
    </xf>
    <xf numFmtId="0" fontId="0" fillId="0" borderId="13" xfId="0" applyBorder="1" applyAlignment="1">
      <alignment horizontal="justify" vertical="justify" wrapText="1"/>
    </xf>
    <xf numFmtId="0" fontId="14" fillId="0" borderId="2" xfId="6" applyNumberFormat="1" applyFont="1" applyFill="1" applyBorder="1" applyAlignment="1" applyProtection="1">
      <alignment vertical="justify" wrapText="1"/>
      <protection hidden="1"/>
    </xf>
    <xf numFmtId="0" fontId="14" fillId="0" borderId="6" xfId="6" applyNumberFormat="1" applyFont="1" applyFill="1" applyBorder="1" applyAlignment="1" applyProtection="1">
      <alignment vertical="justify" wrapText="1"/>
      <protection hidden="1"/>
    </xf>
    <xf numFmtId="0" fontId="14" fillId="0" borderId="13" xfId="6" applyNumberFormat="1" applyFont="1" applyFill="1" applyBorder="1" applyAlignment="1" applyProtection="1">
      <alignment vertical="justify" wrapText="1"/>
      <protection hidden="1"/>
    </xf>
    <xf numFmtId="0" fontId="15" fillId="0" borderId="2" xfId="6" applyNumberFormat="1" applyFont="1" applyFill="1" applyBorder="1" applyAlignment="1" applyProtection="1">
      <alignment vertical="justify" wrapText="1"/>
      <protection hidden="1"/>
    </xf>
    <xf numFmtId="0" fontId="15" fillId="0" borderId="6" xfId="6" applyNumberFormat="1" applyFont="1" applyFill="1" applyBorder="1" applyAlignment="1" applyProtection="1">
      <alignment vertical="justify" wrapText="1"/>
      <protection hidden="1"/>
    </xf>
    <xf numFmtId="0" fontId="15" fillId="0" borderId="13" xfId="6" applyNumberFormat="1" applyFont="1" applyFill="1" applyBorder="1" applyAlignment="1" applyProtection="1">
      <alignment vertical="justify" wrapText="1"/>
      <protection hidden="1"/>
    </xf>
    <xf numFmtId="0" fontId="15" fillId="0" borderId="1" xfId="6" applyNumberFormat="1" applyFont="1" applyFill="1" applyBorder="1" applyAlignment="1" applyProtection="1">
      <alignment vertical="justify" wrapText="1"/>
      <protection hidden="1"/>
    </xf>
    <xf numFmtId="0" fontId="21" fillId="0" borderId="6" xfId="0" applyFont="1" applyBorder="1" applyAlignment="1">
      <alignment horizontal="left" vertical="justify" wrapText="1"/>
    </xf>
    <xf numFmtId="0" fontId="21" fillId="0" borderId="13" xfId="0" applyFont="1" applyBorder="1" applyAlignment="1">
      <alignment horizontal="left" vertical="justify" wrapText="1"/>
    </xf>
    <xf numFmtId="0" fontId="22" fillId="0" borderId="2" xfId="0" applyFont="1" applyBorder="1" applyAlignment="1">
      <alignment wrapText="1"/>
    </xf>
    <xf numFmtId="0" fontId="22" fillId="0" borderId="6" xfId="0" applyFont="1" applyBorder="1" applyAlignment="1">
      <alignment wrapText="1"/>
    </xf>
    <xf numFmtId="0" fontId="22" fillId="0" borderId="13" xfId="0" applyFont="1" applyBorder="1" applyAlignment="1">
      <alignment wrapText="1"/>
    </xf>
    <xf numFmtId="0" fontId="0" fillId="0" borderId="6" xfId="0" applyBorder="1" applyAlignment="1">
      <alignment horizontal="left" vertical="justify" wrapText="1"/>
    </xf>
    <xf numFmtId="0" fontId="0" fillId="0" borderId="13" xfId="0" applyBorder="1" applyAlignment="1">
      <alignment horizontal="left" vertical="justify" wrapText="1"/>
    </xf>
    <xf numFmtId="0" fontId="14" fillId="0" borderId="1" xfId="6" applyNumberFormat="1" applyFont="1" applyFill="1" applyBorder="1" applyAlignment="1" applyProtection="1">
      <alignment vertical="justify" wrapText="1"/>
      <protection hidden="1"/>
    </xf>
    <xf numFmtId="174" fontId="14" fillId="0" borderId="1" xfId="6" applyNumberFormat="1" applyFont="1" applyFill="1" applyBorder="1" applyAlignment="1" applyProtection="1">
      <alignment horizontal="left" vertical="justify" wrapText="1"/>
      <protection hidden="1"/>
    </xf>
    <xf numFmtId="0" fontId="10" fillId="0" borderId="0" xfId="6" applyNumberFormat="1" applyFont="1" applyFill="1" applyAlignment="1" applyProtection="1">
      <alignment horizontal="center" wrapText="1"/>
      <protection hidden="1"/>
    </xf>
    <xf numFmtId="0" fontId="14" fillId="0" borderId="1" xfId="6" applyNumberFormat="1" applyFont="1" applyFill="1" applyBorder="1" applyAlignment="1" applyProtection="1">
      <alignment horizontal="center" vertical="center"/>
      <protection hidden="1"/>
    </xf>
    <xf numFmtId="0" fontId="14" fillId="0" borderId="2" xfId="6" applyNumberFormat="1" applyFont="1" applyFill="1" applyBorder="1" applyAlignment="1" applyProtection="1">
      <alignment horizontal="left" vertical="center"/>
      <protection hidden="1"/>
    </xf>
    <xf numFmtId="0" fontId="14" fillId="0" borderId="6" xfId="6" applyNumberFormat="1" applyFont="1" applyFill="1" applyBorder="1" applyAlignment="1" applyProtection="1">
      <alignment horizontal="left" vertical="center"/>
      <protection hidden="1"/>
    </xf>
    <xf numFmtId="0" fontId="14" fillId="0" borderId="13" xfId="6" applyNumberFormat="1" applyFont="1" applyFill="1" applyBorder="1" applyAlignment="1" applyProtection="1">
      <alignment horizontal="left" vertical="center"/>
      <protection hidden="1"/>
    </xf>
    <xf numFmtId="0" fontId="11" fillId="0" borderId="0" xfId="6" applyFont="1" applyFill="1" applyAlignment="1" applyProtection="1">
      <alignment horizontal="right" vertical="top" wrapText="1"/>
      <protection hidden="1"/>
    </xf>
    <xf numFmtId="0" fontId="11" fillId="0" borderId="0" xfId="6" applyFont="1" applyFill="1" applyAlignment="1" applyProtection="1">
      <alignment horizontal="right" vertical="top"/>
      <protection hidden="1"/>
    </xf>
    <xf numFmtId="0" fontId="15" fillId="0" borderId="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5" fillId="0" borderId="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</cellXfs>
  <cellStyles count="76">
    <cellStyle name="Денежный 2" xfId="1"/>
    <cellStyle name="Обычный" xfId="0" builtinId="0"/>
    <cellStyle name="Обычный 10" xfId="2"/>
    <cellStyle name="Обычный 11" xfId="3"/>
    <cellStyle name="Обычный 13" xfId="4"/>
    <cellStyle name="Обычный 13 2" xfId="5"/>
    <cellStyle name="Обычный 2" xfId="6"/>
    <cellStyle name="Обычный 2 10" xfId="7"/>
    <cellStyle name="Обычный 2 11" xfId="8"/>
    <cellStyle name="Обычный 2 12" xfId="9"/>
    <cellStyle name="Обычный 2 13" xfId="10"/>
    <cellStyle name="Обычный 2 14" xfId="11"/>
    <cellStyle name="Обычный 2 15" xfId="12"/>
    <cellStyle name="Обычный 2 16" xfId="13"/>
    <cellStyle name="Обычный 2 17" xfId="14"/>
    <cellStyle name="Обычный 2 18" xfId="15"/>
    <cellStyle name="Обычный 2 19" xfId="16"/>
    <cellStyle name="Обычный 2 2" xfId="17"/>
    <cellStyle name="Обычный 2 20" xfId="18"/>
    <cellStyle name="Обычный 2 21" xfId="19"/>
    <cellStyle name="Обычный 2 22" xfId="20"/>
    <cellStyle name="Обычный 2 23" xfId="21"/>
    <cellStyle name="Обычный 2 24" xfId="22"/>
    <cellStyle name="Обычный 2 25" xfId="23"/>
    <cellStyle name="Обычный 2 26" xfId="24"/>
    <cellStyle name="Обычный 2 27" xfId="25"/>
    <cellStyle name="Обычный 2 28" xfId="26"/>
    <cellStyle name="Обычный 2 29" xfId="27"/>
    <cellStyle name="Обычный 2 3" xfId="28"/>
    <cellStyle name="Обычный 2 30" xfId="29"/>
    <cellStyle name="Обычный 2 31" xfId="30"/>
    <cellStyle name="Обычный 2 32" xfId="31"/>
    <cellStyle name="Обычный 2 33" xfId="32"/>
    <cellStyle name="Обычный 2 34" xfId="33"/>
    <cellStyle name="Обычный 2 35" xfId="34"/>
    <cellStyle name="Обычный 2 36" xfId="35"/>
    <cellStyle name="Обычный 2 37" xfId="36"/>
    <cellStyle name="Обычный 2 38" xfId="37"/>
    <cellStyle name="Обычный 2 39" xfId="38"/>
    <cellStyle name="Обычный 2 4" xfId="39"/>
    <cellStyle name="Обычный 2 40" xfId="40"/>
    <cellStyle name="Обычный 2 41" xfId="41"/>
    <cellStyle name="Обычный 2 42" xfId="42"/>
    <cellStyle name="Обычный 2 43" xfId="43"/>
    <cellStyle name="Обычный 2 5" xfId="44"/>
    <cellStyle name="Обычный 2 6" xfId="45"/>
    <cellStyle name="Обычный 2 7" xfId="46"/>
    <cellStyle name="Обычный 2 8" xfId="47"/>
    <cellStyle name="Обычный 2 9" xfId="48"/>
    <cellStyle name="Обычный 3" xfId="49"/>
    <cellStyle name="Обычный 3 2" xfId="50"/>
    <cellStyle name="Обычный 3 3" xfId="51"/>
    <cellStyle name="Обычный 4" xfId="52"/>
    <cellStyle name="Обычный 4 2" xfId="53"/>
    <cellStyle name="Обычный 5" xfId="54"/>
    <cellStyle name="Обычный 6" xfId="55"/>
    <cellStyle name="Обычный 6 2" xfId="56"/>
    <cellStyle name="Обычный 7" xfId="57"/>
    <cellStyle name="Обычный 7 2" xfId="58"/>
    <cellStyle name="Обычный 8" xfId="59"/>
    <cellStyle name="Обычный 8 2" xfId="60"/>
    <cellStyle name="Обычный 9" xfId="61"/>
    <cellStyle name="Обычный 9 2" xfId="62"/>
    <cellStyle name="Финансовый" xfId="63" builtinId="3"/>
    <cellStyle name="Финансовый 2" xfId="64"/>
    <cellStyle name="Финансовый 5" xfId="65"/>
    <cellStyle name="Финансовый 8 10" xfId="66"/>
    <cellStyle name="Финансовый 8 11" xfId="67"/>
    <cellStyle name="Финансовый 8 2" xfId="68"/>
    <cellStyle name="Финансовый 8 3" xfId="69"/>
    <cellStyle name="Финансовый 8 4" xfId="70"/>
    <cellStyle name="Финансовый 8 5" xfId="71"/>
    <cellStyle name="Финансовый 8 6" xfId="72"/>
    <cellStyle name="Финансовый 8 7" xfId="73"/>
    <cellStyle name="Финансовый 8 8" xfId="74"/>
    <cellStyle name="Финансовый 8 9" xfId="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E36"/>
  <sheetViews>
    <sheetView zoomScale="75" workbookViewId="0">
      <selection activeCell="C5" sqref="C5:E5"/>
    </sheetView>
  </sheetViews>
  <sheetFormatPr defaultRowHeight="12.75"/>
  <cols>
    <col min="1" max="1" width="35.28515625" customWidth="1"/>
    <col min="2" max="2" width="44.28515625" customWidth="1"/>
    <col min="3" max="3" width="20.5703125" customWidth="1"/>
    <col min="4" max="4" width="21.140625" customWidth="1"/>
    <col min="5" max="5" width="18.85546875" customWidth="1"/>
  </cols>
  <sheetData>
    <row r="1" spans="1:5" ht="18.75">
      <c r="C1" s="305" t="s">
        <v>162</v>
      </c>
      <c r="D1" s="305"/>
      <c r="E1" s="305"/>
    </row>
    <row r="2" spans="1:5" ht="18.75">
      <c r="C2" s="305" t="s">
        <v>152</v>
      </c>
      <c r="D2" s="305"/>
      <c r="E2" s="305"/>
    </row>
    <row r="3" spans="1:5" ht="18.75">
      <c r="C3" s="305" t="s">
        <v>145</v>
      </c>
      <c r="D3" s="305"/>
      <c r="E3" s="305"/>
    </row>
    <row r="4" spans="1:5" ht="18.75">
      <c r="C4" s="305" t="s">
        <v>146</v>
      </c>
      <c r="D4" s="305"/>
      <c r="E4" s="305"/>
    </row>
    <row r="5" spans="1:5" ht="18.75">
      <c r="C5" s="306" t="s">
        <v>308</v>
      </c>
      <c r="D5" s="306"/>
      <c r="E5" s="306"/>
    </row>
    <row r="7" spans="1:5" ht="18.75">
      <c r="A7" s="303" t="s">
        <v>179</v>
      </c>
      <c r="B7" s="303"/>
      <c r="C7" s="303"/>
      <c r="D7" s="303"/>
      <c r="E7" s="303"/>
    </row>
    <row r="8" spans="1:5" ht="18.75">
      <c r="A8" s="304" t="s">
        <v>182</v>
      </c>
      <c r="B8" s="304"/>
      <c r="C8" s="304"/>
      <c r="D8" s="304"/>
      <c r="E8" s="304"/>
    </row>
    <row r="9" spans="1:5" ht="18.75">
      <c r="A9" s="2"/>
    </row>
    <row r="10" spans="1:5" ht="18.75">
      <c r="A10" s="2"/>
      <c r="E10" s="3" t="s">
        <v>0</v>
      </c>
    </row>
    <row r="11" spans="1:5" ht="32.450000000000003" customHeight="1">
      <c r="A11" s="4" t="s">
        <v>1</v>
      </c>
      <c r="B11" s="4" t="s">
        <v>176</v>
      </c>
      <c r="C11" s="4" t="s">
        <v>153</v>
      </c>
      <c r="D11" s="4" t="s">
        <v>175</v>
      </c>
      <c r="E11" s="4" t="s">
        <v>181</v>
      </c>
    </row>
    <row r="12" spans="1:5" ht="56.25">
      <c r="A12" s="4" t="s">
        <v>2</v>
      </c>
      <c r="B12" s="5" t="s">
        <v>3</v>
      </c>
      <c r="C12" s="24">
        <f>C13</f>
        <v>1379913.700000003</v>
      </c>
      <c r="D12" s="24">
        <f>D13</f>
        <v>0</v>
      </c>
      <c r="E12" s="24">
        <f>E13</f>
        <v>0</v>
      </c>
    </row>
    <row r="13" spans="1:5" ht="37.5">
      <c r="A13" s="6" t="s">
        <v>4</v>
      </c>
      <c r="B13" s="7" t="s">
        <v>159</v>
      </c>
      <c r="C13" s="24">
        <f>C14+C18</f>
        <v>1379913.700000003</v>
      </c>
      <c r="D13" s="24">
        <f>D14+D18</f>
        <v>0</v>
      </c>
      <c r="E13" s="24">
        <f>E14+E18</f>
        <v>0</v>
      </c>
    </row>
    <row r="14" spans="1:5" ht="37.5">
      <c r="A14" s="6" t="s">
        <v>5</v>
      </c>
      <c r="B14" s="7" t="s">
        <v>6</v>
      </c>
      <c r="C14" s="24">
        <f>C15</f>
        <v>-33038683.109999999</v>
      </c>
      <c r="D14" s="24">
        <f>D15</f>
        <v>-21612975.640000001</v>
      </c>
      <c r="E14" s="24">
        <f>E15</f>
        <v>-23054927.469999999</v>
      </c>
    </row>
    <row r="15" spans="1:5" ht="37.5">
      <c r="A15" s="6" t="s">
        <v>7</v>
      </c>
      <c r="B15" s="7" t="s">
        <v>8</v>
      </c>
      <c r="C15" s="24">
        <f t="shared" ref="C15:E16" si="0">C16</f>
        <v>-33038683.109999999</v>
      </c>
      <c r="D15" s="24">
        <f>D16</f>
        <v>-21612975.640000001</v>
      </c>
      <c r="E15" s="24">
        <f t="shared" si="0"/>
        <v>-23054927.469999999</v>
      </c>
    </row>
    <row r="16" spans="1:5" ht="37.5">
      <c r="A16" s="6" t="s">
        <v>9</v>
      </c>
      <c r="B16" s="7" t="s">
        <v>10</v>
      </c>
      <c r="C16" s="24">
        <f>C17</f>
        <v>-33038683.109999999</v>
      </c>
      <c r="D16" s="24">
        <f t="shared" si="0"/>
        <v>-21612975.640000001</v>
      </c>
      <c r="E16" s="24">
        <f t="shared" si="0"/>
        <v>-23054927.469999999</v>
      </c>
    </row>
    <row r="17" spans="1:5" ht="56.25">
      <c r="A17" s="6" t="s">
        <v>11</v>
      </c>
      <c r="B17" s="7" t="s">
        <v>138</v>
      </c>
      <c r="C17" s="24">
        <f>-'прил №2'!C13</f>
        <v>-33038683.109999999</v>
      </c>
      <c r="D17" s="24">
        <v>-21612975.640000001</v>
      </c>
      <c r="E17" s="24">
        <v>-23054927.469999999</v>
      </c>
    </row>
    <row r="18" spans="1:5" ht="37.5">
      <c r="A18" s="6" t="s">
        <v>12</v>
      </c>
      <c r="B18" s="7" t="s">
        <v>13</v>
      </c>
      <c r="C18" s="24">
        <f>C19</f>
        <v>34418596.810000002</v>
      </c>
      <c r="D18" s="24">
        <f>D19</f>
        <v>21612975.640000001</v>
      </c>
      <c r="E18" s="24">
        <f>E19</f>
        <v>23054927.469999999</v>
      </c>
    </row>
    <row r="19" spans="1:5" ht="37.5">
      <c r="A19" s="6" t="s">
        <v>14</v>
      </c>
      <c r="B19" s="7" t="s">
        <v>15</v>
      </c>
      <c r="C19" s="24">
        <f t="shared" ref="C19:E20" si="1">C20</f>
        <v>34418596.810000002</v>
      </c>
      <c r="D19" s="24">
        <f t="shared" si="1"/>
        <v>21612975.640000001</v>
      </c>
      <c r="E19" s="24">
        <f t="shared" si="1"/>
        <v>23054927.469999999</v>
      </c>
    </row>
    <row r="20" spans="1:5" ht="37.5">
      <c r="A20" s="6" t="s">
        <v>16</v>
      </c>
      <c r="B20" s="7" t="s">
        <v>17</v>
      </c>
      <c r="C20" s="25">
        <f t="shared" si="1"/>
        <v>34418596.810000002</v>
      </c>
      <c r="D20" s="25">
        <f t="shared" si="1"/>
        <v>21612975.640000001</v>
      </c>
      <c r="E20" s="25">
        <f t="shared" si="1"/>
        <v>23054927.469999999</v>
      </c>
    </row>
    <row r="21" spans="1:5" ht="56.25">
      <c r="A21" s="6" t="s">
        <v>18</v>
      </c>
      <c r="B21" s="7" t="s">
        <v>139</v>
      </c>
      <c r="C21" s="25">
        <f>'прил №5'!O155</f>
        <v>34418596.810000002</v>
      </c>
      <c r="D21" s="25">
        <v>21612975.640000001</v>
      </c>
      <c r="E21" s="25">
        <v>23054927.469999999</v>
      </c>
    </row>
    <row r="22" spans="1:5" ht="37.5">
      <c r="A22" s="6"/>
      <c r="B22" s="50" t="s">
        <v>180</v>
      </c>
      <c r="C22" s="51">
        <f>C12</f>
        <v>1379913.700000003</v>
      </c>
      <c r="D22" s="51">
        <v>0</v>
      </c>
      <c r="E22" s="51">
        <v>0</v>
      </c>
    </row>
    <row r="23" spans="1:5" ht="18.75">
      <c r="A23" s="8"/>
      <c r="B23" s="9"/>
      <c r="C23" s="10"/>
      <c r="D23" s="10"/>
      <c r="E23" s="11"/>
    </row>
    <row r="24" spans="1:5" ht="18.75">
      <c r="A24" s="8"/>
      <c r="B24" s="9"/>
      <c r="C24" s="10"/>
      <c r="D24" s="10"/>
      <c r="E24" s="11"/>
    </row>
    <row r="25" spans="1:5">
      <c r="C25" s="12"/>
      <c r="D25" s="12"/>
      <c r="E25" s="12"/>
    </row>
    <row r="26" spans="1:5">
      <c r="C26" s="12"/>
      <c r="D26" s="12"/>
      <c r="E26" s="12"/>
    </row>
    <row r="27" spans="1:5">
      <c r="C27" s="12"/>
      <c r="D27" s="12"/>
      <c r="E27" s="12"/>
    </row>
    <row r="28" spans="1:5">
      <c r="C28" s="12"/>
      <c r="D28" s="12"/>
      <c r="E28" s="12"/>
    </row>
    <row r="29" spans="1:5">
      <c r="C29" s="12"/>
      <c r="D29" s="12"/>
      <c r="E29" s="12"/>
    </row>
    <row r="30" spans="1:5">
      <c r="C30" s="12"/>
      <c r="D30" s="12"/>
      <c r="E30" s="12"/>
    </row>
    <row r="31" spans="1:5">
      <c r="C31" s="12"/>
      <c r="D31" s="12"/>
      <c r="E31" s="12"/>
    </row>
    <row r="32" spans="1:5">
      <c r="C32" s="12"/>
      <c r="D32" s="12"/>
      <c r="E32" s="12"/>
    </row>
    <row r="33" spans="3:5">
      <c r="C33" s="12"/>
      <c r="D33" s="12"/>
      <c r="E33" s="12"/>
    </row>
    <row r="34" spans="3:5">
      <c r="C34" s="12"/>
      <c r="D34" s="12"/>
      <c r="E34" s="12"/>
    </row>
    <row r="35" spans="3:5">
      <c r="C35" s="12"/>
      <c r="D35" s="12"/>
      <c r="E35" s="12"/>
    </row>
    <row r="36" spans="3:5">
      <c r="C36" s="12"/>
      <c r="D36" s="12"/>
      <c r="E36" s="12"/>
    </row>
  </sheetData>
  <mergeCells count="7">
    <mergeCell ref="A7:E7"/>
    <mergeCell ref="A8:E8"/>
    <mergeCell ref="C1:E1"/>
    <mergeCell ref="C2:E2"/>
    <mergeCell ref="C3:E3"/>
    <mergeCell ref="C4:E4"/>
    <mergeCell ref="C5:E5"/>
  </mergeCells>
  <phoneticPr fontId="5" type="noConversion"/>
  <pageMargins left="0.78740157480314965" right="0.78740157480314965" top="0.78740157480314965" bottom="0.78740157480314965" header="0" footer="0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G108"/>
  <sheetViews>
    <sheetView tabSelected="1" workbookViewId="0">
      <selection activeCell="D18" sqref="D18"/>
    </sheetView>
  </sheetViews>
  <sheetFormatPr defaultRowHeight="15.75"/>
  <cols>
    <col min="1" max="1" width="51.7109375" style="59" customWidth="1"/>
    <col min="2" max="2" width="28.28515625" style="64" customWidth="1"/>
    <col min="3" max="3" width="19.7109375" style="64" customWidth="1"/>
    <col min="4" max="4" width="17.42578125" style="64" customWidth="1"/>
    <col min="5" max="5" width="18.42578125" style="59" customWidth="1"/>
    <col min="6" max="16384" width="9.140625" style="59"/>
  </cols>
  <sheetData>
    <row r="1" spans="1:5" s="54" customFormat="1" ht="24" customHeight="1">
      <c r="B1" s="310" t="s">
        <v>163</v>
      </c>
      <c r="C1" s="311"/>
      <c r="D1" s="311"/>
      <c r="E1" s="311"/>
    </row>
    <row r="2" spans="1:5" s="54" customFormat="1" ht="21" customHeight="1">
      <c r="B2" s="310" t="s">
        <v>152</v>
      </c>
      <c r="C2" s="311"/>
      <c r="D2" s="311"/>
      <c r="E2" s="311"/>
    </row>
    <row r="3" spans="1:5" s="54" customFormat="1" ht="20.25" customHeight="1">
      <c r="B3" s="310" t="s">
        <v>145</v>
      </c>
      <c r="C3" s="311"/>
      <c r="D3" s="311"/>
      <c r="E3" s="311"/>
    </row>
    <row r="4" spans="1:5" s="54" customFormat="1" ht="20.25" customHeight="1">
      <c r="B4" s="53"/>
      <c r="C4" s="313" t="s">
        <v>146</v>
      </c>
      <c r="D4" s="313"/>
      <c r="E4" s="313"/>
    </row>
    <row r="5" spans="1:5" s="54" customFormat="1" ht="23.25" customHeight="1">
      <c r="B5" s="310" t="s">
        <v>308</v>
      </c>
      <c r="C5" s="312"/>
      <c r="D5" s="312"/>
      <c r="E5" s="312"/>
    </row>
    <row r="6" spans="1:5" s="54" customFormat="1" ht="18" customHeight="1">
      <c r="B6" s="55"/>
      <c r="C6" s="55"/>
      <c r="D6" s="55"/>
    </row>
    <row r="7" spans="1:5" s="54" customFormat="1" ht="57" customHeight="1">
      <c r="A7" s="308" t="s">
        <v>304</v>
      </c>
      <c r="B7" s="309"/>
      <c r="C7" s="309"/>
      <c r="D7" s="309"/>
      <c r="E7" s="309"/>
    </row>
    <row r="8" spans="1:5" s="54" customFormat="1" ht="3" customHeight="1">
      <c r="A8" s="309"/>
      <c r="B8" s="309"/>
      <c r="C8" s="309"/>
      <c r="D8" s="309"/>
      <c r="E8" s="309"/>
    </row>
    <row r="9" spans="1:5" s="54" customFormat="1" ht="9" customHeight="1">
      <c r="B9" s="55"/>
      <c r="C9" s="55"/>
    </row>
    <row r="10" spans="1:5" s="54" customFormat="1" ht="19.5" customHeight="1">
      <c r="B10" s="55"/>
      <c r="C10" s="55"/>
      <c r="D10" s="55"/>
      <c r="E10" s="225" t="s">
        <v>0</v>
      </c>
    </row>
    <row r="11" spans="1:5" s="54" customFormat="1" ht="85.5" customHeight="1">
      <c r="A11" s="56" t="s">
        <v>114</v>
      </c>
      <c r="B11" s="57" t="s">
        <v>113</v>
      </c>
      <c r="C11" s="58" t="s">
        <v>153</v>
      </c>
      <c r="D11" s="58" t="s">
        <v>175</v>
      </c>
      <c r="E11" s="56" t="s">
        <v>192</v>
      </c>
    </row>
    <row r="12" spans="1:5" ht="19.5" customHeight="1" thickBot="1">
      <c r="A12" s="275" t="s">
        <v>79</v>
      </c>
      <c r="B12" s="276">
        <v>2</v>
      </c>
      <c r="C12" s="276">
        <v>3</v>
      </c>
      <c r="D12" s="276">
        <v>4</v>
      </c>
      <c r="E12" s="276">
        <v>5</v>
      </c>
    </row>
    <row r="13" spans="1:5" s="60" customFormat="1" ht="31.5">
      <c r="A13" s="277" t="s">
        <v>112</v>
      </c>
      <c r="B13" s="278" t="s">
        <v>80</v>
      </c>
      <c r="C13" s="279">
        <f>C14+C68</f>
        <v>33038683.109999999</v>
      </c>
      <c r="D13" s="280">
        <f>D14+D68</f>
        <v>21612975.640000001</v>
      </c>
      <c r="E13" s="280">
        <f>E14+E68</f>
        <v>23054927.77</v>
      </c>
    </row>
    <row r="14" spans="1:5" ht="23.25" customHeight="1">
      <c r="A14" s="227" t="s">
        <v>23</v>
      </c>
      <c r="B14" s="228" t="s">
        <v>81</v>
      </c>
      <c r="C14" s="229">
        <f>C15+C25+C35+C46+C64+C60</f>
        <v>22430802.77</v>
      </c>
      <c r="D14" s="229">
        <f>D15+D25+D35+D46+D64</f>
        <v>12797000</v>
      </c>
      <c r="E14" s="229">
        <f>E15+E25+E35+E46+E64</f>
        <v>13932000</v>
      </c>
    </row>
    <row r="15" spans="1:5" s="60" customFormat="1" ht="19.5" customHeight="1">
      <c r="A15" s="277" t="s">
        <v>24</v>
      </c>
      <c r="B15" s="278" t="s">
        <v>56</v>
      </c>
      <c r="C15" s="280">
        <f t="shared" ref="C15:E17" si="0">C16</f>
        <v>6065000</v>
      </c>
      <c r="D15" s="280">
        <f t="shared" si="0"/>
        <v>6487000</v>
      </c>
      <c r="E15" s="280">
        <f t="shared" si="0"/>
        <v>6907000</v>
      </c>
    </row>
    <row r="16" spans="1:5" s="60" customFormat="1" ht="22.5" customHeight="1">
      <c r="A16" s="277" t="s">
        <v>25</v>
      </c>
      <c r="B16" s="278" t="s">
        <v>82</v>
      </c>
      <c r="C16" s="280">
        <f>C17+C19+C21+C23</f>
        <v>6065000</v>
      </c>
      <c r="D16" s="280">
        <f>D17+D19+D21+D23</f>
        <v>6487000</v>
      </c>
      <c r="E16" s="280">
        <f>E17+E19+E21+E23</f>
        <v>6907000</v>
      </c>
    </row>
    <row r="17" spans="1:5" ht="109.5" customHeight="1">
      <c r="A17" s="227" t="s">
        <v>160</v>
      </c>
      <c r="B17" s="228" t="s">
        <v>83</v>
      </c>
      <c r="C17" s="229">
        <f t="shared" si="0"/>
        <v>6012000</v>
      </c>
      <c r="D17" s="229">
        <f t="shared" si="0"/>
        <v>6433000</v>
      </c>
      <c r="E17" s="229">
        <f t="shared" si="0"/>
        <v>6851000</v>
      </c>
    </row>
    <row r="18" spans="1:5" ht="148.5" customHeight="1">
      <c r="A18" s="227" t="s">
        <v>161</v>
      </c>
      <c r="B18" s="281" t="s">
        <v>84</v>
      </c>
      <c r="C18" s="229">
        <v>6012000</v>
      </c>
      <c r="D18" s="229">
        <v>6433000</v>
      </c>
      <c r="E18" s="229">
        <v>6851000</v>
      </c>
    </row>
    <row r="19" spans="1:5" ht="74.25" customHeight="1">
      <c r="A19" s="227" t="s">
        <v>85</v>
      </c>
      <c r="B19" s="228" t="s">
        <v>86</v>
      </c>
      <c r="C19" s="229">
        <f>C20</f>
        <v>20000</v>
      </c>
      <c r="D19" s="229">
        <f>D20</f>
        <v>20000</v>
      </c>
      <c r="E19" s="229">
        <f>E20</f>
        <v>20000</v>
      </c>
    </row>
    <row r="20" spans="1:5" ht="108" customHeight="1">
      <c r="A20" s="227" t="s">
        <v>134</v>
      </c>
      <c r="B20" s="281" t="s">
        <v>127</v>
      </c>
      <c r="C20" s="229">
        <v>20000</v>
      </c>
      <c r="D20" s="229">
        <v>20000</v>
      </c>
      <c r="E20" s="229">
        <v>20000</v>
      </c>
    </row>
    <row r="21" spans="1:5" ht="127.9" customHeight="1">
      <c r="A21" s="282" t="s">
        <v>186</v>
      </c>
      <c r="B21" s="281" t="s">
        <v>184</v>
      </c>
      <c r="C21" s="229">
        <f>C22</f>
        <v>19000</v>
      </c>
      <c r="D21" s="229">
        <f>D22</f>
        <v>20000</v>
      </c>
      <c r="E21" s="229">
        <f>E22</f>
        <v>22000</v>
      </c>
    </row>
    <row r="22" spans="1:5" ht="157.9" customHeight="1">
      <c r="A22" s="282" t="s">
        <v>187</v>
      </c>
      <c r="B22" s="281" t="s">
        <v>185</v>
      </c>
      <c r="C22" s="229">
        <v>19000</v>
      </c>
      <c r="D22" s="229">
        <v>20000</v>
      </c>
      <c r="E22" s="229">
        <v>22000</v>
      </c>
    </row>
    <row r="23" spans="1:5" s="226" customFormat="1" ht="157.9" customHeight="1">
      <c r="A23" s="282" t="s">
        <v>190</v>
      </c>
      <c r="B23" s="281" t="s">
        <v>188</v>
      </c>
      <c r="C23" s="229">
        <f>C24</f>
        <v>14000</v>
      </c>
      <c r="D23" s="229">
        <f>D24</f>
        <v>14000</v>
      </c>
      <c r="E23" s="229">
        <f>E24</f>
        <v>14000</v>
      </c>
    </row>
    <row r="24" spans="1:5" s="226" customFormat="1" ht="157.9" customHeight="1">
      <c r="A24" s="282" t="s">
        <v>190</v>
      </c>
      <c r="B24" s="281" t="s">
        <v>189</v>
      </c>
      <c r="C24" s="229">
        <v>14000</v>
      </c>
      <c r="D24" s="229">
        <v>14000</v>
      </c>
      <c r="E24" s="229">
        <v>14000</v>
      </c>
    </row>
    <row r="25" spans="1:5" s="60" customFormat="1" ht="49.5" customHeight="1">
      <c r="A25" s="277" t="s">
        <v>55</v>
      </c>
      <c r="B25" s="278" t="s">
        <v>57</v>
      </c>
      <c r="C25" s="280">
        <f>C26</f>
        <v>1906000</v>
      </c>
      <c r="D25" s="280">
        <f>D26</f>
        <v>1989000</v>
      </c>
      <c r="E25" s="280">
        <f>E26</f>
        <v>2637000</v>
      </c>
    </row>
    <row r="26" spans="1:5" s="60" customFormat="1" ht="62.25" customHeight="1">
      <c r="A26" s="277" t="s">
        <v>42</v>
      </c>
      <c r="B26" s="278" t="s">
        <v>87</v>
      </c>
      <c r="C26" s="280">
        <f>C27+C29+C31+C33</f>
        <v>1906000</v>
      </c>
      <c r="D26" s="280">
        <f>D27+D29+D31+D33</f>
        <v>1989000</v>
      </c>
      <c r="E26" s="280">
        <f>E27+E29+E31+E33</f>
        <v>2637000</v>
      </c>
    </row>
    <row r="27" spans="1:5" s="226" customFormat="1" ht="102.75" customHeight="1">
      <c r="A27" s="227" t="s">
        <v>45</v>
      </c>
      <c r="B27" s="281" t="s">
        <v>166</v>
      </c>
      <c r="C27" s="229">
        <f>C28</f>
        <v>997000</v>
      </c>
      <c r="D27" s="229">
        <f>D28</f>
        <v>1041000</v>
      </c>
      <c r="E27" s="229">
        <f>E28</f>
        <v>1379000</v>
      </c>
    </row>
    <row r="28" spans="1:5" ht="151.5" customHeight="1">
      <c r="A28" s="227" t="s">
        <v>88</v>
      </c>
      <c r="B28" s="281" t="s">
        <v>165</v>
      </c>
      <c r="C28" s="229">
        <v>997000</v>
      </c>
      <c r="D28" s="229">
        <v>1041000</v>
      </c>
      <c r="E28" s="229">
        <v>1379000</v>
      </c>
    </row>
    <row r="29" spans="1:5" s="226" customFormat="1" ht="118.5" customHeight="1">
      <c r="A29" s="227" t="s">
        <v>46</v>
      </c>
      <c r="B29" s="281" t="s">
        <v>167</v>
      </c>
      <c r="C29" s="229">
        <f>C30</f>
        <v>4000</v>
      </c>
      <c r="D29" s="229">
        <f>D30</f>
        <v>5000</v>
      </c>
      <c r="E29" s="229">
        <f>E30</f>
        <v>6000</v>
      </c>
    </row>
    <row r="30" spans="1:5" ht="170.25" customHeight="1">
      <c r="A30" s="227" t="s">
        <v>89</v>
      </c>
      <c r="B30" s="281" t="s">
        <v>168</v>
      </c>
      <c r="C30" s="229">
        <v>4000</v>
      </c>
      <c r="D30" s="229">
        <v>5000</v>
      </c>
      <c r="E30" s="229">
        <v>6000</v>
      </c>
    </row>
    <row r="31" spans="1:5" s="226" customFormat="1" ht="103.5" customHeight="1">
      <c r="A31" s="227" t="s">
        <v>47</v>
      </c>
      <c r="B31" s="281" t="s">
        <v>169</v>
      </c>
      <c r="C31" s="229">
        <f>C32</f>
        <v>1007000</v>
      </c>
      <c r="D31" s="229">
        <f>D32</f>
        <v>1047000</v>
      </c>
      <c r="E31" s="229">
        <f>E32</f>
        <v>1384000</v>
      </c>
    </row>
    <row r="32" spans="1:5" ht="160.5" customHeight="1">
      <c r="A32" s="227" t="s">
        <v>90</v>
      </c>
      <c r="B32" s="281" t="s">
        <v>170</v>
      </c>
      <c r="C32" s="229">
        <v>1007000</v>
      </c>
      <c r="D32" s="229">
        <v>1047000</v>
      </c>
      <c r="E32" s="229">
        <v>1384000</v>
      </c>
    </row>
    <row r="33" spans="1:5" ht="108" customHeight="1">
      <c r="A33" s="227" t="s">
        <v>48</v>
      </c>
      <c r="B33" s="281" t="s">
        <v>171</v>
      </c>
      <c r="C33" s="229">
        <f>C34</f>
        <v>-102000</v>
      </c>
      <c r="D33" s="229">
        <f>D34</f>
        <v>-104000</v>
      </c>
      <c r="E33" s="229">
        <f>E34</f>
        <v>-132000</v>
      </c>
    </row>
    <row r="34" spans="1:5" ht="153.75" customHeight="1">
      <c r="A34" s="227" t="s">
        <v>91</v>
      </c>
      <c r="B34" s="281" t="s">
        <v>172</v>
      </c>
      <c r="C34" s="229">
        <v>-102000</v>
      </c>
      <c r="D34" s="229">
        <v>-104000</v>
      </c>
      <c r="E34" s="229">
        <v>-132000</v>
      </c>
    </row>
    <row r="35" spans="1:5" s="60" customFormat="1" ht="18" customHeight="1">
      <c r="A35" s="277" t="s">
        <v>26</v>
      </c>
      <c r="B35" s="278" t="s">
        <v>58</v>
      </c>
      <c r="C35" s="280">
        <f>C36+C43</f>
        <v>1320000</v>
      </c>
      <c r="D35" s="280">
        <f>D36+D43</f>
        <v>1469000</v>
      </c>
      <c r="E35" s="280">
        <f>E36+E43</f>
        <v>1469000</v>
      </c>
    </row>
    <row r="36" spans="1:5" s="60" customFormat="1" ht="48.75" customHeight="1">
      <c r="A36" s="277" t="s">
        <v>66</v>
      </c>
      <c r="B36" s="278" t="s">
        <v>69</v>
      </c>
      <c r="C36" s="280">
        <f>C37+C40</f>
        <v>1250000</v>
      </c>
      <c r="D36" s="280">
        <f>D37+D40</f>
        <v>1399000</v>
      </c>
      <c r="E36" s="280">
        <f>E37+E40</f>
        <v>1399000</v>
      </c>
    </row>
    <row r="37" spans="1:5" ht="60" customHeight="1">
      <c r="A37" s="227" t="s">
        <v>67</v>
      </c>
      <c r="B37" s="228" t="s">
        <v>70</v>
      </c>
      <c r="C37" s="229">
        <f t="shared" ref="C37:E38" si="1">C38</f>
        <v>550000</v>
      </c>
      <c r="D37" s="229">
        <f t="shared" si="1"/>
        <v>566000</v>
      </c>
      <c r="E37" s="229">
        <f t="shared" si="1"/>
        <v>566000</v>
      </c>
    </row>
    <row r="38" spans="1:5" ht="51.75" customHeight="1">
      <c r="A38" s="227" t="s">
        <v>67</v>
      </c>
      <c r="B38" s="228" t="s">
        <v>71</v>
      </c>
      <c r="C38" s="229">
        <f t="shared" si="1"/>
        <v>550000</v>
      </c>
      <c r="D38" s="229">
        <f t="shared" si="1"/>
        <v>566000</v>
      </c>
      <c r="E38" s="229">
        <f t="shared" si="1"/>
        <v>566000</v>
      </c>
    </row>
    <row r="39" spans="1:5" ht="85.5" customHeight="1">
      <c r="A39" s="227" t="s">
        <v>140</v>
      </c>
      <c r="B39" s="281" t="s">
        <v>92</v>
      </c>
      <c r="C39" s="229">
        <v>550000</v>
      </c>
      <c r="D39" s="229">
        <v>566000</v>
      </c>
      <c r="E39" s="229">
        <v>566000</v>
      </c>
    </row>
    <row r="40" spans="1:5" ht="60" customHeight="1">
      <c r="A40" s="227" t="s">
        <v>68</v>
      </c>
      <c r="B40" s="228" t="s">
        <v>72</v>
      </c>
      <c r="C40" s="229">
        <f t="shared" ref="C40:E41" si="2">C41</f>
        <v>700000</v>
      </c>
      <c r="D40" s="229">
        <f t="shared" si="2"/>
        <v>833000</v>
      </c>
      <c r="E40" s="229">
        <f t="shared" si="2"/>
        <v>833000</v>
      </c>
    </row>
    <row r="41" spans="1:5" ht="57" customHeight="1">
      <c r="A41" s="227" t="s">
        <v>68</v>
      </c>
      <c r="B41" s="228" t="s">
        <v>73</v>
      </c>
      <c r="C41" s="229">
        <f t="shared" si="2"/>
        <v>700000</v>
      </c>
      <c r="D41" s="229">
        <f t="shared" si="2"/>
        <v>833000</v>
      </c>
      <c r="E41" s="229">
        <f t="shared" si="2"/>
        <v>833000</v>
      </c>
    </row>
    <row r="42" spans="1:5" ht="135" customHeight="1">
      <c r="A42" s="227" t="s">
        <v>143</v>
      </c>
      <c r="B42" s="281" t="s">
        <v>93</v>
      </c>
      <c r="C42" s="229">
        <v>700000</v>
      </c>
      <c r="D42" s="229">
        <v>833000</v>
      </c>
      <c r="E42" s="229">
        <v>833000</v>
      </c>
    </row>
    <row r="43" spans="1:5" s="60" customFormat="1" ht="20.25" customHeight="1">
      <c r="A43" s="277" t="s">
        <v>27</v>
      </c>
      <c r="B43" s="278" t="s">
        <v>94</v>
      </c>
      <c r="C43" s="280">
        <f t="shared" ref="C43:E44" si="3">C44</f>
        <v>70000</v>
      </c>
      <c r="D43" s="280">
        <f t="shared" si="3"/>
        <v>70000</v>
      </c>
      <c r="E43" s="280">
        <f t="shared" si="3"/>
        <v>70000</v>
      </c>
    </row>
    <row r="44" spans="1:5" ht="15" customHeight="1">
      <c r="A44" s="227" t="s">
        <v>27</v>
      </c>
      <c r="B44" s="228" t="s">
        <v>95</v>
      </c>
      <c r="C44" s="229">
        <f t="shared" si="3"/>
        <v>70000</v>
      </c>
      <c r="D44" s="229">
        <f t="shared" si="3"/>
        <v>70000</v>
      </c>
      <c r="E44" s="229">
        <f t="shared" si="3"/>
        <v>70000</v>
      </c>
    </row>
    <row r="45" spans="1:5" ht="70.5" customHeight="1">
      <c r="A45" s="227" t="s">
        <v>141</v>
      </c>
      <c r="B45" s="281" t="s">
        <v>96</v>
      </c>
      <c r="C45" s="229">
        <v>70000</v>
      </c>
      <c r="D45" s="229">
        <v>70000</v>
      </c>
      <c r="E45" s="229">
        <v>70000</v>
      </c>
    </row>
    <row r="46" spans="1:5" s="60" customFormat="1" ht="16.5" customHeight="1">
      <c r="A46" s="277" t="s">
        <v>97</v>
      </c>
      <c r="B46" s="278" t="s">
        <v>98</v>
      </c>
      <c r="C46" s="280">
        <f>C47+C50</f>
        <v>2948000</v>
      </c>
      <c r="D46" s="280">
        <f>D47+D50</f>
        <v>2852000</v>
      </c>
      <c r="E46" s="280">
        <f>E47+E50</f>
        <v>2919000</v>
      </c>
    </row>
    <row r="47" spans="1:5" s="60" customFormat="1" ht="19.5" customHeight="1">
      <c r="A47" s="277" t="s">
        <v>28</v>
      </c>
      <c r="B47" s="278" t="s">
        <v>99</v>
      </c>
      <c r="C47" s="280">
        <f t="shared" ref="C47:E48" si="4">C48</f>
        <v>76000</v>
      </c>
      <c r="D47" s="280">
        <f t="shared" si="4"/>
        <v>76000</v>
      </c>
      <c r="E47" s="280">
        <f t="shared" si="4"/>
        <v>84000</v>
      </c>
    </row>
    <row r="48" spans="1:5" ht="72" customHeight="1">
      <c r="A48" s="227" t="s">
        <v>100</v>
      </c>
      <c r="B48" s="228" t="s">
        <v>101</v>
      </c>
      <c r="C48" s="229">
        <f t="shared" si="4"/>
        <v>76000</v>
      </c>
      <c r="D48" s="229">
        <f t="shared" si="4"/>
        <v>76000</v>
      </c>
      <c r="E48" s="229">
        <f t="shared" si="4"/>
        <v>84000</v>
      </c>
    </row>
    <row r="49" spans="1:5" ht="101.25" customHeight="1">
      <c r="A49" s="227" t="s">
        <v>144</v>
      </c>
      <c r="B49" s="281" t="s">
        <v>102</v>
      </c>
      <c r="C49" s="229">
        <v>76000</v>
      </c>
      <c r="D49" s="229">
        <v>76000</v>
      </c>
      <c r="E49" s="229">
        <v>84000</v>
      </c>
    </row>
    <row r="50" spans="1:5" s="60" customFormat="1" ht="17.25" customHeight="1">
      <c r="A50" s="277" t="s">
        <v>103</v>
      </c>
      <c r="B50" s="278" t="s">
        <v>104</v>
      </c>
      <c r="C50" s="280">
        <f>C54+C57</f>
        <v>2872000</v>
      </c>
      <c r="D50" s="280">
        <f>D54+D57</f>
        <v>2776000</v>
      </c>
      <c r="E50" s="280">
        <f>E54+E57</f>
        <v>2835000</v>
      </c>
    </row>
    <row r="51" spans="1:5" hidden="1">
      <c r="A51" s="227" t="s">
        <v>49</v>
      </c>
      <c r="B51" s="228" t="s">
        <v>105</v>
      </c>
      <c r="C51" s="229">
        <v>703000</v>
      </c>
      <c r="D51" s="229">
        <v>710000</v>
      </c>
      <c r="E51" s="229">
        <v>717000</v>
      </c>
    </row>
    <row r="52" spans="1:5" ht="47.25" hidden="1">
      <c r="A52" s="227" t="s">
        <v>50</v>
      </c>
      <c r="B52" s="228" t="s">
        <v>106</v>
      </c>
      <c r="C52" s="229">
        <v>703000</v>
      </c>
      <c r="D52" s="229">
        <v>710000</v>
      </c>
      <c r="E52" s="229">
        <v>717000</v>
      </c>
    </row>
    <row r="53" spans="1:5" ht="78.75" hidden="1">
      <c r="A53" s="227" t="s">
        <v>51</v>
      </c>
      <c r="B53" s="281" t="s">
        <v>107</v>
      </c>
      <c r="C53" s="229">
        <v>703000</v>
      </c>
      <c r="D53" s="229">
        <v>710000</v>
      </c>
      <c r="E53" s="229">
        <v>717000</v>
      </c>
    </row>
    <row r="54" spans="1:5" ht="21.75" customHeight="1">
      <c r="A54" s="283" t="s">
        <v>49</v>
      </c>
      <c r="B54" s="284" t="s">
        <v>105</v>
      </c>
      <c r="C54" s="229">
        <f t="shared" ref="C54:E55" si="5">C55</f>
        <v>417000</v>
      </c>
      <c r="D54" s="229">
        <f t="shared" si="5"/>
        <v>296000</v>
      </c>
      <c r="E54" s="229">
        <f t="shared" si="5"/>
        <v>330000</v>
      </c>
    </row>
    <row r="55" spans="1:5" ht="66" customHeight="1">
      <c r="A55" s="283" t="s">
        <v>50</v>
      </c>
      <c r="B55" s="284" t="s">
        <v>106</v>
      </c>
      <c r="C55" s="229">
        <f t="shared" si="5"/>
        <v>417000</v>
      </c>
      <c r="D55" s="229">
        <f t="shared" si="5"/>
        <v>296000</v>
      </c>
      <c r="E55" s="229">
        <f t="shared" si="5"/>
        <v>330000</v>
      </c>
    </row>
    <row r="56" spans="1:5" ht="93" customHeight="1">
      <c r="A56" s="283" t="s">
        <v>51</v>
      </c>
      <c r="B56" s="281" t="s">
        <v>107</v>
      </c>
      <c r="C56" s="229">
        <v>417000</v>
      </c>
      <c r="D56" s="229">
        <v>296000</v>
      </c>
      <c r="E56" s="229">
        <v>330000</v>
      </c>
    </row>
    <row r="57" spans="1:5" ht="38.25" customHeight="1">
      <c r="A57" s="227" t="s">
        <v>52</v>
      </c>
      <c r="B57" s="228" t="s">
        <v>108</v>
      </c>
      <c r="C57" s="229">
        <f t="shared" ref="C57:E58" si="6">C58</f>
        <v>2455000</v>
      </c>
      <c r="D57" s="229">
        <f t="shared" si="6"/>
        <v>2480000</v>
      </c>
      <c r="E57" s="229">
        <f t="shared" si="6"/>
        <v>2505000</v>
      </c>
    </row>
    <row r="58" spans="1:5" ht="64.5" customHeight="1">
      <c r="A58" s="227" t="s">
        <v>53</v>
      </c>
      <c r="B58" s="228" t="s">
        <v>109</v>
      </c>
      <c r="C58" s="229">
        <f t="shared" si="6"/>
        <v>2455000</v>
      </c>
      <c r="D58" s="229">
        <f t="shared" si="6"/>
        <v>2480000</v>
      </c>
      <c r="E58" s="229">
        <f t="shared" si="6"/>
        <v>2505000</v>
      </c>
    </row>
    <row r="59" spans="1:5" ht="97.5" customHeight="1">
      <c r="A59" s="227" t="s">
        <v>54</v>
      </c>
      <c r="B59" s="281" t="s">
        <v>110</v>
      </c>
      <c r="C59" s="285">
        <v>2455000</v>
      </c>
      <c r="D59" s="285">
        <v>2480000</v>
      </c>
      <c r="E59" s="285">
        <v>2505000</v>
      </c>
    </row>
    <row r="60" spans="1:5" ht="97.5" customHeight="1">
      <c r="A60" s="286" t="s">
        <v>198</v>
      </c>
      <c r="B60" s="287" t="s">
        <v>202</v>
      </c>
      <c r="C60" s="288">
        <f>C61</f>
        <v>10093782.77</v>
      </c>
      <c r="D60" s="288">
        <v>0</v>
      </c>
      <c r="E60" s="288">
        <v>0</v>
      </c>
    </row>
    <row r="61" spans="1:5" ht="97.5" customHeight="1">
      <c r="A61" s="286" t="s">
        <v>199</v>
      </c>
      <c r="B61" s="287" t="s">
        <v>203</v>
      </c>
      <c r="C61" s="288">
        <f>C62</f>
        <v>10093782.77</v>
      </c>
      <c r="D61" s="288">
        <v>0</v>
      </c>
      <c r="E61" s="288">
        <v>0</v>
      </c>
    </row>
    <row r="62" spans="1:5" ht="97.5" customHeight="1">
      <c r="A62" s="286" t="s">
        <v>200</v>
      </c>
      <c r="B62" s="287" t="s">
        <v>204</v>
      </c>
      <c r="C62" s="288">
        <f>C63</f>
        <v>10093782.77</v>
      </c>
      <c r="D62" s="288">
        <v>0</v>
      </c>
      <c r="E62" s="288">
        <v>0</v>
      </c>
    </row>
    <row r="63" spans="1:5" s="230" customFormat="1" ht="97.5" customHeight="1">
      <c r="A63" s="286" t="s">
        <v>201</v>
      </c>
      <c r="B63" s="287" t="s">
        <v>205</v>
      </c>
      <c r="C63" s="288">
        <v>10093782.77</v>
      </c>
      <c r="D63" s="288">
        <v>0</v>
      </c>
      <c r="E63" s="288">
        <v>0</v>
      </c>
    </row>
    <row r="64" spans="1:5" s="60" customFormat="1" ht="27" customHeight="1">
      <c r="A64" s="289" t="s">
        <v>120</v>
      </c>
      <c r="B64" s="290" t="s">
        <v>118</v>
      </c>
      <c r="C64" s="291">
        <f>C65</f>
        <v>98020</v>
      </c>
      <c r="D64" s="291">
        <v>0</v>
      </c>
      <c r="E64" s="291">
        <v>0</v>
      </c>
    </row>
    <row r="65" spans="1:7" ht="33" customHeight="1">
      <c r="A65" s="292" t="s">
        <v>121</v>
      </c>
      <c r="B65" s="293" t="s">
        <v>119</v>
      </c>
      <c r="C65" s="288">
        <f>C66</f>
        <v>98020</v>
      </c>
      <c r="D65" s="288">
        <v>0</v>
      </c>
      <c r="E65" s="288">
        <v>0</v>
      </c>
    </row>
    <row r="66" spans="1:7" ht="37.5" customHeight="1">
      <c r="A66" s="292" t="s">
        <v>122</v>
      </c>
      <c r="B66" s="294" t="s">
        <v>147</v>
      </c>
      <c r="C66" s="288">
        <f>C67</f>
        <v>98020</v>
      </c>
      <c r="D66" s="288">
        <v>0</v>
      </c>
      <c r="E66" s="288">
        <v>0</v>
      </c>
    </row>
    <row r="67" spans="1:7" s="230" customFormat="1" ht="57.6" customHeight="1">
      <c r="A67" s="295" t="s">
        <v>177</v>
      </c>
      <c r="B67" s="294" t="s">
        <v>193</v>
      </c>
      <c r="C67" s="288">
        <v>98020</v>
      </c>
      <c r="D67" s="288">
        <v>0</v>
      </c>
      <c r="E67" s="288">
        <v>0</v>
      </c>
    </row>
    <row r="68" spans="1:7" ht="26.25" customHeight="1">
      <c r="A68" s="296" t="s">
        <v>29</v>
      </c>
      <c r="B68" s="297" t="s">
        <v>59</v>
      </c>
      <c r="C68" s="298">
        <f>C69</f>
        <v>10607880.34</v>
      </c>
      <c r="D68" s="298">
        <f>D69</f>
        <v>8815975.6400000006</v>
      </c>
      <c r="E68" s="298">
        <f>E69</f>
        <v>9122927.7699999996</v>
      </c>
    </row>
    <row r="69" spans="1:7" ht="55.5" customHeight="1">
      <c r="A69" s="277" t="s">
        <v>30</v>
      </c>
      <c r="B69" s="278" t="s">
        <v>133</v>
      </c>
      <c r="C69" s="280">
        <f>C70+C75+C78+C81</f>
        <v>10607880.34</v>
      </c>
      <c r="D69" s="280">
        <f>D70+D75+D78</f>
        <v>8815975.6400000006</v>
      </c>
      <c r="E69" s="280">
        <f>E70+E75+E78</f>
        <v>9122927.7699999996</v>
      </c>
    </row>
    <row r="70" spans="1:7" ht="45.75" customHeight="1">
      <c r="A70" s="277" t="s">
        <v>63</v>
      </c>
      <c r="B70" s="278" t="s">
        <v>132</v>
      </c>
      <c r="C70" s="280">
        <f>C71+C73</f>
        <v>8051600</v>
      </c>
      <c r="D70" s="280">
        <f t="shared" ref="C70:E71" si="7">D71</f>
        <v>8316000</v>
      </c>
      <c r="E70" s="280">
        <f t="shared" si="7"/>
        <v>8605000</v>
      </c>
    </row>
    <row r="71" spans="1:7" s="60" customFormat="1" ht="28.15" customHeight="1">
      <c r="A71" s="227" t="s">
        <v>64</v>
      </c>
      <c r="B71" s="228" t="s">
        <v>75</v>
      </c>
      <c r="C71" s="229">
        <f t="shared" si="7"/>
        <v>8027000</v>
      </c>
      <c r="D71" s="229">
        <f t="shared" si="7"/>
        <v>8316000</v>
      </c>
      <c r="E71" s="229">
        <f t="shared" si="7"/>
        <v>8605000</v>
      </c>
    </row>
    <row r="72" spans="1:7" s="231" customFormat="1" ht="54" customHeight="1">
      <c r="A72" s="227" t="s">
        <v>123</v>
      </c>
      <c r="B72" s="281" t="s">
        <v>148</v>
      </c>
      <c r="C72" s="229">
        <v>8027000</v>
      </c>
      <c r="D72" s="229">
        <v>8316000</v>
      </c>
      <c r="E72" s="229">
        <v>8605000</v>
      </c>
      <c r="G72" s="232"/>
    </row>
    <row r="73" spans="1:7" s="60" customFormat="1" ht="54" customHeight="1">
      <c r="A73" s="227" t="s">
        <v>194</v>
      </c>
      <c r="B73" s="281" t="s">
        <v>197</v>
      </c>
      <c r="C73" s="229">
        <f>C74</f>
        <v>24600</v>
      </c>
      <c r="D73" s="229">
        <v>0</v>
      </c>
      <c r="E73" s="229">
        <v>0</v>
      </c>
      <c r="G73" s="65"/>
    </row>
    <row r="74" spans="1:7" s="231" customFormat="1" ht="54" customHeight="1">
      <c r="A74" s="227" t="s">
        <v>195</v>
      </c>
      <c r="B74" s="281" t="s">
        <v>196</v>
      </c>
      <c r="C74" s="229">
        <v>24600</v>
      </c>
      <c r="D74" s="229">
        <v>0</v>
      </c>
      <c r="E74" s="229">
        <v>0</v>
      </c>
      <c r="G74" s="233"/>
    </row>
    <row r="75" spans="1:7" ht="54" customHeight="1">
      <c r="A75" s="277" t="s">
        <v>74</v>
      </c>
      <c r="B75" s="299" t="s">
        <v>131</v>
      </c>
      <c r="C75" s="280">
        <f t="shared" ref="C75:E76" si="8">C76</f>
        <v>489600</v>
      </c>
      <c r="D75" s="280">
        <f t="shared" si="8"/>
        <v>0</v>
      </c>
      <c r="E75" s="280">
        <f t="shared" si="8"/>
        <v>0</v>
      </c>
    </row>
    <row r="76" spans="1:7" s="60" customFormat="1" ht="24.75" customHeight="1">
      <c r="A76" s="227" t="s">
        <v>115</v>
      </c>
      <c r="B76" s="281" t="s">
        <v>117</v>
      </c>
      <c r="C76" s="229">
        <f t="shared" si="8"/>
        <v>489600</v>
      </c>
      <c r="D76" s="229">
        <f t="shared" si="8"/>
        <v>0</v>
      </c>
      <c r="E76" s="229">
        <f t="shared" si="8"/>
        <v>0</v>
      </c>
    </row>
    <row r="77" spans="1:7" ht="42.75" customHeight="1">
      <c r="A77" s="227" t="s">
        <v>116</v>
      </c>
      <c r="B77" s="281" t="s">
        <v>149</v>
      </c>
      <c r="C77" s="229">
        <v>489600</v>
      </c>
      <c r="D77" s="229">
        <v>0</v>
      </c>
      <c r="E77" s="229">
        <v>0</v>
      </c>
    </row>
    <row r="78" spans="1:7" ht="54" customHeight="1">
      <c r="A78" s="277" t="s">
        <v>65</v>
      </c>
      <c r="B78" s="278" t="s">
        <v>130</v>
      </c>
      <c r="C78" s="280">
        <f t="shared" ref="C78:E79" si="9">C79</f>
        <v>460280.34</v>
      </c>
      <c r="D78" s="280">
        <f t="shared" si="9"/>
        <v>499975.64</v>
      </c>
      <c r="E78" s="280">
        <v>517927.77</v>
      </c>
    </row>
    <row r="79" spans="1:7" ht="61.5" customHeight="1">
      <c r="A79" s="227" t="s">
        <v>136</v>
      </c>
      <c r="B79" s="228" t="s">
        <v>111</v>
      </c>
      <c r="C79" s="229">
        <f>C80</f>
        <v>460280.34</v>
      </c>
      <c r="D79" s="229">
        <f t="shared" si="9"/>
        <v>499975.64</v>
      </c>
      <c r="E79" s="229">
        <f t="shared" si="9"/>
        <v>317927.77</v>
      </c>
    </row>
    <row r="80" spans="1:7" ht="72.75" customHeight="1">
      <c r="A80" s="300" t="s">
        <v>135</v>
      </c>
      <c r="B80" s="301" t="s">
        <v>150</v>
      </c>
      <c r="C80" s="285">
        <v>460280.34</v>
      </c>
      <c r="D80" s="285">
        <v>499975.64</v>
      </c>
      <c r="E80" s="285">
        <v>317927.77</v>
      </c>
    </row>
    <row r="81" spans="1:5" s="60" customFormat="1" ht="18.75">
      <c r="A81" s="61" t="s">
        <v>126</v>
      </c>
      <c r="B81" s="302" t="s">
        <v>129</v>
      </c>
      <c r="C81" s="291">
        <f>C82</f>
        <v>1606400</v>
      </c>
      <c r="D81" s="291">
        <f t="shared" ref="C81:E82" si="10">D82</f>
        <v>0</v>
      </c>
      <c r="E81" s="291">
        <f t="shared" si="10"/>
        <v>0</v>
      </c>
    </row>
    <row r="82" spans="1:5" ht="43.5" customHeight="1">
      <c r="A82" s="295" t="s">
        <v>125</v>
      </c>
      <c r="B82" s="294" t="s">
        <v>128</v>
      </c>
      <c r="C82" s="288">
        <f t="shared" si="10"/>
        <v>1606400</v>
      </c>
      <c r="D82" s="288">
        <f t="shared" si="10"/>
        <v>0</v>
      </c>
      <c r="E82" s="288">
        <f t="shared" si="10"/>
        <v>0</v>
      </c>
    </row>
    <row r="83" spans="1:5" s="230" customFormat="1" ht="36.75" customHeight="1">
      <c r="A83" s="295" t="s">
        <v>124</v>
      </c>
      <c r="B83" s="294" t="s">
        <v>151</v>
      </c>
      <c r="C83" s="288">
        <v>1606400</v>
      </c>
      <c r="D83" s="288">
        <v>0</v>
      </c>
      <c r="E83" s="288">
        <v>0</v>
      </c>
    </row>
    <row r="84" spans="1:5" s="60" customFormat="1" ht="30" customHeight="1">
      <c r="A84" s="62" t="s">
        <v>142</v>
      </c>
      <c r="B84" s="63" t="s">
        <v>80</v>
      </c>
      <c r="C84" s="223">
        <f>C13</f>
        <v>33038683.109999999</v>
      </c>
      <c r="D84" s="223">
        <f>D13</f>
        <v>21612975.640000001</v>
      </c>
      <c r="E84" s="223">
        <f>E13</f>
        <v>23054927.77</v>
      </c>
    </row>
    <row r="85" spans="1:5" ht="38.25" customHeight="1">
      <c r="B85" s="59"/>
      <c r="C85" s="59"/>
      <c r="D85" s="59"/>
    </row>
    <row r="86" spans="1:5" ht="38.25" customHeight="1">
      <c r="B86" s="59"/>
      <c r="C86" s="59"/>
      <c r="D86" s="59"/>
    </row>
    <row r="87" spans="1:5" ht="41.25" customHeight="1">
      <c r="B87" s="59"/>
      <c r="C87" s="59"/>
      <c r="D87" s="59"/>
    </row>
    <row r="88" spans="1:5">
      <c r="B88" s="59"/>
      <c r="C88" s="59"/>
      <c r="D88" s="59"/>
    </row>
    <row r="89" spans="1:5">
      <c r="B89" s="59"/>
      <c r="C89" s="59"/>
      <c r="D89" s="59"/>
    </row>
    <row r="90" spans="1:5">
      <c r="B90" s="59"/>
      <c r="C90" s="59"/>
      <c r="D90" s="59"/>
    </row>
    <row r="91" spans="1:5">
      <c r="B91" s="59"/>
      <c r="C91" s="59"/>
      <c r="D91" s="59"/>
    </row>
    <row r="92" spans="1:5" ht="63.75" customHeight="1">
      <c r="B92" s="59"/>
      <c r="C92" s="59"/>
      <c r="D92" s="59"/>
    </row>
    <row r="93" spans="1:5">
      <c r="B93" s="59"/>
      <c r="C93" s="59"/>
      <c r="D93" s="59"/>
    </row>
    <row r="94" spans="1:5">
      <c r="B94" s="59"/>
      <c r="C94" s="59"/>
      <c r="D94" s="59"/>
    </row>
    <row r="95" spans="1:5">
      <c r="B95" s="59"/>
      <c r="C95" s="59"/>
      <c r="D95" s="59"/>
    </row>
    <row r="96" spans="1:5">
      <c r="B96" s="59"/>
      <c r="C96" s="59"/>
      <c r="D96" s="59"/>
    </row>
    <row r="97" spans="1:4">
      <c r="B97" s="59"/>
      <c r="C97" s="59"/>
      <c r="D97" s="59"/>
    </row>
    <row r="98" spans="1:4">
      <c r="B98" s="59"/>
      <c r="C98" s="59"/>
      <c r="D98" s="59"/>
    </row>
    <row r="99" spans="1:4">
      <c r="B99" s="59"/>
      <c r="C99" s="59"/>
      <c r="D99" s="59"/>
    </row>
    <row r="100" spans="1:4">
      <c r="B100" s="59"/>
      <c r="C100" s="59"/>
      <c r="D100" s="59"/>
    </row>
    <row r="101" spans="1:4">
      <c r="B101" s="59"/>
      <c r="C101" s="59"/>
      <c r="D101" s="59"/>
    </row>
    <row r="102" spans="1:4">
      <c r="B102" s="59"/>
      <c r="C102" s="59"/>
      <c r="D102" s="59"/>
    </row>
    <row r="103" spans="1:4">
      <c r="B103" s="59"/>
      <c r="C103" s="59"/>
      <c r="D103" s="59"/>
    </row>
    <row r="104" spans="1:4">
      <c r="B104" s="59"/>
      <c r="C104" s="59"/>
      <c r="D104" s="59"/>
    </row>
    <row r="108" spans="1:4">
      <c r="A108" s="307"/>
      <c r="B108" s="307"/>
      <c r="C108" s="307"/>
      <c r="D108" s="307"/>
    </row>
  </sheetData>
  <mergeCells count="7">
    <mergeCell ref="A108:D108"/>
    <mergeCell ref="A7:E8"/>
    <mergeCell ref="B1:E1"/>
    <mergeCell ref="B2:E2"/>
    <mergeCell ref="B3:E3"/>
    <mergeCell ref="B5:E5"/>
    <mergeCell ref="C4:E4"/>
  </mergeCells>
  <phoneticPr fontId="5" type="noConversion"/>
  <pageMargins left="0.78740157480314965" right="0.78740157480314965" top="0.78740157480314965" bottom="0.78740157480314965" header="0" footer="0"/>
  <pageSetup paperSize="9" scale="60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I42"/>
  <sheetViews>
    <sheetView zoomScale="75" workbookViewId="0">
      <selection activeCell="D5" sqref="D5:F5"/>
    </sheetView>
  </sheetViews>
  <sheetFormatPr defaultRowHeight="12.75"/>
  <cols>
    <col min="1" max="1" width="73.85546875" customWidth="1"/>
    <col min="2" max="3" width="9.28515625" customWidth="1"/>
    <col min="4" max="4" width="19.5703125" customWidth="1"/>
    <col min="5" max="5" width="19.28515625" customWidth="1"/>
    <col min="6" max="6" width="19.7109375" customWidth="1"/>
    <col min="10" max="10" width="16" customWidth="1"/>
  </cols>
  <sheetData>
    <row r="1" spans="1:6" ht="22.5" customHeight="1">
      <c r="A1" s="1" t="s">
        <v>19</v>
      </c>
      <c r="B1" s="1"/>
      <c r="C1" s="1"/>
      <c r="D1" s="315" t="s">
        <v>164</v>
      </c>
      <c r="E1" s="315"/>
      <c r="F1" s="315"/>
    </row>
    <row r="2" spans="1:6" ht="21.6" customHeight="1">
      <c r="A2" s="1" t="s">
        <v>20</v>
      </c>
      <c r="B2" s="1"/>
      <c r="C2" s="1"/>
      <c r="D2" s="315" t="s">
        <v>152</v>
      </c>
      <c r="E2" s="315"/>
      <c r="F2" s="315"/>
    </row>
    <row r="3" spans="1:6" ht="18.600000000000001" customHeight="1">
      <c r="A3" s="1" t="s">
        <v>21</v>
      </c>
      <c r="B3" s="1"/>
      <c r="C3" s="1"/>
      <c r="D3" s="315" t="s">
        <v>145</v>
      </c>
      <c r="E3" s="315"/>
      <c r="F3" s="315"/>
    </row>
    <row r="4" spans="1:6" ht="18.600000000000001" customHeight="1">
      <c r="A4" s="1"/>
      <c r="B4" s="1"/>
      <c r="C4" s="1"/>
      <c r="D4" s="315" t="s">
        <v>146</v>
      </c>
      <c r="E4" s="315"/>
      <c r="F4" s="315"/>
    </row>
    <row r="5" spans="1:6" ht="19.899999999999999" customHeight="1">
      <c r="A5" s="1" t="s">
        <v>22</v>
      </c>
      <c r="B5" s="1"/>
      <c r="C5" s="1"/>
      <c r="D5" s="313" t="s">
        <v>308</v>
      </c>
      <c r="E5" s="313"/>
      <c r="F5" s="313"/>
    </row>
    <row r="6" spans="1:6" ht="15.75">
      <c r="D6" s="13"/>
      <c r="E6" s="14"/>
      <c r="F6" s="14"/>
    </row>
    <row r="7" spans="1:6" ht="15.75">
      <c r="D7" s="13"/>
      <c r="E7" s="13"/>
      <c r="F7" s="13"/>
    </row>
    <row r="8" spans="1:6" ht="13.15" customHeight="1">
      <c r="A8" s="314" t="s">
        <v>183</v>
      </c>
      <c r="B8" s="314"/>
      <c r="C8" s="314"/>
      <c r="D8" s="314"/>
      <c r="E8" s="314"/>
      <c r="F8" s="314"/>
    </row>
    <row r="9" spans="1:6" ht="16.5" customHeight="1">
      <c r="A9" s="314"/>
      <c r="B9" s="314"/>
      <c r="C9" s="314"/>
      <c r="D9" s="314"/>
      <c r="E9" s="314"/>
      <c r="F9" s="314"/>
    </row>
    <row r="10" spans="1:6" ht="15.6" customHeight="1">
      <c r="A10" s="314"/>
      <c r="B10" s="314"/>
      <c r="C10" s="314"/>
      <c r="D10" s="314"/>
      <c r="E10" s="314"/>
      <c r="F10" s="314"/>
    </row>
    <row r="11" spans="1:6" ht="12" customHeight="1">
      <c r="A11" s="14"/>
      <c r="B11" s="14"/>
      <c r="C11" s="14"/>
      <c r="D11" s="15"/>
      <c r="E11" s="15"/>
    </row>
    <row r="12" spans="1:6" ht="18.75">
      <c r="A12" s="14"/>
      <c r="B12" s="14"/>
      <c r="C12" s="14"/>
      <c r="D12" s="15"/>
      <c r="E12" s="15"/>
      <c r="F12" s="224" t="s">
        <v>0</v>
      </c>
    </row>
    <row r="13" spans="1:6" ht="18.75">
      <c r="A13" s="31" t="s">
        <v>154</v>
      </c>
      <c r="B13" s="32" t="s">
        <v>155</v>
      </c>
      <c r="C13" s="32" t="s">
        <v>156</v>
      </c>
      <c r="D13" s="4">
        <v>2025</v>
      </c>
      <c r="E13" s="4">
        <v>2026</v>
      </c>
      <c r="F13" s="4">
        <v>2027</v>
      </c>
    </row>
    <row r="14" spans="1:6" ht="18.75">
      <c r="A14" s="46" t="s">
        <v>157</v>
      </c>
      <c r="B14" s="48">
        <v>0</v>
      </c>
      <c r="C14" s="48">
        <v>0</v>
      </c>
      <c r="D14" s="47">
        <v>0</v>
      </c>
      <c r="E14" s="49">
        <v>534400</v>
      </c>
      <c r="F14" s="49">
        <v>1126850</v>
      </c>
    </row>
    <row r="15" spans="1:6" ht="18.75">
      <c r="A15" s="16" t="s">
        <v>31</v>
      </c>
      <c r="B15" s="36">
        <v>1</v>
      </c>
      <c r="C15" s="36">
        <v>0</v>
      </c>
      <c r="D15" s="26">
        <f>D16+D17+D18+D22+D23+D24</f>
        <v>10926554.210000001</v>
      </c>
      <c r="E15" s="26">
        <v>6095014</v>
      </c>
      <c r="F15" s="26">
        <v>5646339</v>
      </c>
    </row>
    <row r="16" spans="1:6" ht="37.5">
      <c r="A16" s="43" t="s">
        <v>77</v>
      </c>
      <c r="B16" s="37">
        <v>1</v>
      </c>
      <c r="C16" s="37">
        <v>2</v>
      </c>
      <c r="D16" s="27">
        <f>'прил №5'!O11</f>
        <v>2119754.85</v>
      </c>
      <c r="E16" s="27">
        <v>1497300</v>
      </c>
      <c r="F16" s="27">
        <v>1497300</v>
      </c>
    </row>
    <row r="17" spans="1:9" ht="56.25">
      <c r="A17" s="43" t="s">
        <v>76</v>
      </c>
      <c r="B17" s="37">
        <v>1</v>
      </c>
      <c r="C17" s="37">
        <v>4</v>
      </c>
      <c r="D17" s="27">
        <f>'прил №5'!O19</f>
        <v>8244245.1500000004</v>
      </c>
      <c r="E17" s="27">
        <v>4452295</v>
      </c>
      <c r="F17" s="27">
        <v>4003620</v>
      </c>
      <c r="G17" s="18"/>
    </row>
    <row r="18" spans="1:9" ht="72.599999999999994" customHeight="1">
      <c r="A18" s="43" t="s">
        <v>60</v>
      </c>
      <c r="B18" s="37">
        <v>1</v>
      </c>
      <c r="C18" s="37">
        <v>6</v>
      </c>
      <c r="D18" s="27">
        <f>'прил №5'!O36</f>
        <v>116314</v>
      </c>
      <c r="E18" s="27">
        <v>116314</v>
      </c>
      <c r="F18" s="27">
        <v>116314</v>
      </c>
      <c r="G18" s="18"/>
    </row>
    <row r="19" spans="1:9" ht="18.75" hidden="1">
      <c r="A19" s="19" t="s">
        <v>32</v>
      </c>
      <c r="B19" s="37">
        <v>1</v>
      </c>
      <c r="C19" s="37">
        <v>13</v>
      </c>
      <c r="D19" s="27" t="e">
        <f>#REF!</f>
        <v>#REF!</v>
      </c>
      <c r="E19" s="27" t="e">
        <f>#REF!</f>
        <v>#REF!</v>
      </c>
      <c r="F19" s="27" t="e">
        <f>#REF!</f>
        <v>#REF!</v>
      </c>
    </row>
    <row r="20" spans="1:9" ht="18.75" hidden="1">
      <c r="A20" s="16" t="s">
        <v>33</v>
      </c>
      <c r="B20" s="37">
        <v>2</v>
      </c>
      <c r="C20" s="37">
        <v>0</v>
      </c>
      <c r="D20" s="26" t="e">
        <f>D21</f>
        <v>#REF!</v>
      </c>
      <c r="E20" s="26" t="e">
        <f>E21</f>
        <v>#REF!</v>
      </c>
      <c r="F20" s="26" t="e">
        <f>F21</f>
        <v>#REF!</v>
      </c>
    </row>
    <row r="21" spans="1:9" ht="18.75" hidden="1">
      <c r="A21" s="19" t="s">
        <v>34</v>
      </c>
      <c r="B21" s="37">
        <v>2</v>
      </c>
      <c r="C21" s="37">
        <v>3</v>
      </c>
      <c r="D21" s="27" t="e">
        <f>#REF!</f>
        <v>#REF!</v>
      </c>
      <c r="E21" s="27" t="e">
        <f>#REF!</f>
        <v>#REF!</v>
      </c>
      <c r="F21" s="27" t="e">
        <f>#REF!</f>
        <v>#REF!</v>
      </c>
    </row>
    <row r="22" spans="1:9" ht="37.5">
      <c r="A22" s="19" t="s">
        <v>191</v>
      </c>
      <c r="B22" s="37">
        <v>1</v>
      </c>
      <c r="C22" s="37">
        <v>7</v>
      </c>
      <c r="D22" s="27">
        <f>'прил №5'!O42</f>
        <v>417135.21</v>
      </c>
      <c r="E22" s="27">
        <v>0</v>
      </c>
      <c r="F22" s="27">
        <v>0</v>
      </c>
    </row>
    <row r="23" spans="1:9" ht="18.75">
      <c r="A23" s="19" t="s">
        <v>158</v>
      </c>
      <c r="B23" s="37">
        <v>1</v>
      </c>
      <c r="C23" s="37">
        <v>11</v>
      </c>
      <c r="D23" s="27">
        <f>'прил №5'!O47</f>
        <v>15000</v>
      </c>
      <c r="E23" s="27">
        <v>15000</v>
      </c>
      <c r="F23" s="27">
        <v>15000</v>
      </c>
      <c r="I23" s="52"/>
    </row>
    <row r="24" spans="1:9" ht="18.75">
      <c r="A24" s="19" t="s">
        <v>32</v>
      </c>
      <c r="B24" s="40">
        <v>1</v>
      </c>
      <c r="C24" s="40">
        <v>13</v>
      </c>
      <c r="D24" s="27">
        <f>'прил №5'!O52</f>
        <v>14105</v>
      </c>
      <c r="E24" s="27">
        <v>14105</v>
      </c>
      <c r="F24" s="27">
        <v>14105</v>
      </c>
    </row>
    <row r="25" spans="1:9" s="23" customFormat="1" ht="22.5" customHeight="1">
      <c r="A25" s="16" t="s">
        <v>33</v>
      </c>
      <c r="B25" s="38">
        <v>2</v>
      </c>
      <c r="C25" s="38">
        <v>0</v>
      </c>
      <c r="D25" s="26">
        <f>D26</f>
        <v>460280.34</v>
      </c>
      <c r="E25" s="26">
        <v>499975.64</v>
      </c>
      <c r="F25" s="26">
        <v>517927.77</v>
      </c>
    </row>
    <row r="26" spans="1:9" s="21" customFormat="1" ht="18.75">
      <c r="A26" s="22" t="s">
        <v>34</v>
      </c>
      <c r="B26" s="39">
        <v>2</v>
      </c>
      <c r="C26" s="39">
        <v>3</v>
      </c>
      <c r="D26" s="26">
        <f>'прил №5'!O61</f>
        <v>460280.34</v>
      </c>
      <c r="E26" s="26">
        <v>499975.64</v>
      </c>
      <c r="F26" s="26">
        <v>517927.77</v>
      </c>
    </row>
    <row r="27" spans="1:9" ht="37.5">
      <c r="A27" s="17" t="s">
        <v>78</v>
      </c>
      <c r="B27" s="41">
        <v>3</v>
      </c>
      <c r="C27" s="41">
        <v>0</v>
      </c>
      <c r="D27" s="28">
        <f>D28+D29</f>
        <v>760000</v>
      </c>
      <c r="E27" s="28">
        <f>E28+E29</f>
        <v>210000</v>
      </c>
      <c r="F27" s="28">
        <f>F28+F29</f>
        <v>210000</v>
      </c>
    </row>
    <row r="28" spans="1:9" ht="46.15" customHeight="1">
      <c r="A28" s="19" t="s">
        <v>137</v>
      </c>
      <c r="B28" s="40">
        <v>3</v>
      </c>
      <c r="C28" s="40">
        <v>10</v>
      </c>
      <c r="D28" s="29">
        <f>'прил №5'!O72</f>
        <v>750000</v>
      </c>
      <c r="E28" s="29">
        <v>200000</v>
      </c>
      <c r="F28" s="29">
        <v>200000</v>
      </c>
    </row>
    <row r="29" spans="1:9" ht="39.75" customHeight="1">
      <c r="A29" s="33" t="s">
        <v>44</v>
      </c>
      <c r="B29" s="34">
        <v>3</v>
      </c>
      <c r="C29" s="34">
        <v>14</v>
      </c>
      <c r="D29" s="29">
        <f>'прил №5'!O80</f>
        <v>10000</v>
      </c>
      <c r="E29" s="29">
        <v>10000</v>
      </c>
      <c r="F29" s="29">
        <v>10000</v>
      </c>
    </row>
    <row r="30" spans="1:9" ht="21.75" customHeight="1">
      <c r="A30" s="16" t="s">
        <v>41</v>
      </c>
      <c r="B30" s="40">
        <v>4</v>
      </c>
      <c r="C30" s="40">
        <v>0</v>
      </c>
      <c r="D30" s="28">
        <f>D31</f>
        <v>7474051.4800000004</v>
      </c>
      <c r="E30" s="28">
        <v>1989000</v>
      </c>
      <c r="F30" s="28">
        <v>2637000</v>
      </c>
    </row>
    <row r="31" spans="1:9" s="20" customFormat="1" ht="18.75">
      <c r="A31" s="19" t="s">
        <v>62</v>
      </c>
      <c r="B31" s="40">
        <v>4</v>
      </c>
      <c r="C31" s="40">
        <v>9</v>
      </c>
      <c r="D31" s="28">
        <f>'прил №5'!O88</f>
        <v>7474051.4800000004</v>
      </c>
      <c r="E31" s="28">
        <v>1989000</v>
      </c>
      <c r="F31" s="28">
        <v>2637000</v>
      </c>
    </row>
    <row r="32" spans="1:9" ht="22.5" customHeight="1">
      <c r="A32" s="16" t="s">
        <v>35</v>
      </c>
      <c r="B32" s="40">
        <v>5</v>
      </c>
      <c r="C32" s="40">
        <v>0</v>
      </c>
      <c r="D32" s="28">
        <f>D33+D34+D35</f>
        <v>4616569.08</v>
      </c>
      <c r="E32" s="28">
        <v>2042734</v>
      </c>
      <c r="F32" s="28">
        <v>2626111</v>
      </c>
    </row>
    <row r="33" spans="1:6" ht="18.75">
      <c r="A33" s="19" t="s">
        <v>43</v>
      </c>
      <c r="B33" s="40">
        <v>5</v>
      </c>
      <c r="C33" s="40">
        <v>1</v>
      </c>
      <c r="D33" s="29">
        <f>'прил №5'!O105</f>
        <v>60000</v>
      </c>
      <c r="E33" s="29">
        <v>60000</v>
      </c>
      <c r="F33" s="29">
        <v>60000</v>
      </c>
    </row>
    <row r="34" spans="1:6" ht="18.75">
      <c r="A34" s="19" t="s">
        <v>178</v>
      </c>
      <c r="B34" s="40">
        <v>5</v>
      </c>
      <c r="C34" s="40">
        <v>2</v>
      </c>
      <c r="D34" s="29">
        <f>'прил №5'!O111</f>
        <v>427720</v>
      </c>
      <c r="E34" s="29">
        <v>0</v>
      </c>
      <c r="F34" s="29">
        <v>0</v>
      </c>
    </row>
    <row r="35" spans="1:6" ht="18.75">
      <c r="A35" s="19" t="s">
        <v>36</v>
      </c>
      <c r="B35" s="40">
        <v>5</v>
      </c>
      <c r="C35" s="40">
        <v>3</v>
      </c>
      <c r="D35" s="35">
        <f>'прил №5'!O118</f>
        <v>4128849.08</v>
      </c>
      <c r="E35" s="35">
        <v>1982734</v>
      </c>
      <c r="F35" s="35">
        <v>2566111</v>
      </c>
    </row>
    <row r="36" spans="1:6" ht="25.5" customHeight="1">
      <c r="A36" s="16" t="s">
        <v>61</v>
      </c>
      <c r="B36" s="40">
        <v>8</v>
      </c>
      <c r="C36" s="40">
        <v>0</v>
      </c>
      <c r="D36" s="28">
        <f>D37</f>
        <v>10021141.699999999</v>
      </c>
      <c r="E36" s="28">
        <v>10101852</v>
      </c>
      <c r="F36" s="28">
        <v>10150700</v>
      </c>
    </row>
    <row r="37" spans="1:6" ht="18.75">
      <c r="A37" s="19" t="s">
        <v>37</v>
      </c>
      <c r="B37" s="40">
        <v>8</v>
      </c>
      <c r="C37" s="40">
        <v>1</v>
      </c>
      <c r="D37" s="28">
        <f>'прил №5'!O126</f>
        <v>10021141.699999999</v>
      </c>
      <c r="E37" s="28">
        <v>10101852</v>
      </c>
      <c r="F37" s="28">
        <v>10150700</v>
      </c>
    </row>
    <row r="38" spans="1:6" ht="18.75">
      <c r="A38" s="16" t="s">
        <v>173</v>
      </c>
      <c r="B38" s="40">
        <v>10</v>
      </c>
      <c r="C38" s="40">
        <v>0</v>
      </c>
      <c r="D38" s="29">
        <f>D39</f>
        <v>110000</v>
      </c>
      <c r="E38" s="29">
        <v>90000</v>
      </c>
      <c r="F38" s="29">
        <v>90000</v>
      </c>
    </row>
    <row r="39" spans="1:6" ht="18.75">
      <c r="A39" s="19" t="s">
        <v>174</v>
      </c>
      <c r="B39" s="40">
        <v>10</v>
      </c>
      <c r="C39" s="40">
        <v>1</v>
      </c>
      <c r="D39" s="29">
        <f>'прил №5'!O139</f>
        <v>110000</v>
      </c>
      <c r="E39" s="29">
        <v>90000</v>
      </c>
      <c r="F39" s="29">
        <v>90000</v>
      </c>
    </row>
    <row r="40" spans="1:6" ht="27" customHeight="1">
      <c r="A40" s="30" t="s">
        <v>38</v>
      </c>
      <c r="B40" s="40">
        <v>11</v>
      </c>
      <c r="C40" s="40">
        <v>0</v>
      </c>
      <c r="D40" s="28">
        <f>D41</f>
        <v>50000</v>
      </c>
      <c r="E40" s="28">
        <f>E41</f>
        <v>50000</v>
      </c>
      <c r="F40" s="28">
        <f>F41</f>
        <v>50000</v>
      </c>
    </row>
    <row r="41" spans="1:6" ht="18.75">
      <c r="A41" s="44" t="s">
        <v>39</v>
      </c>
      <c r="B41" s="42">
        <v>11</v>
      </c>
      <c r="C41" s="42">
        <v>1</v>
      </c>
      <c r="D41" s="29">
        <f>'прил №5'!O148</f>
        <v>50000</v>
      </c>
      <c r="E41" s="29">
        <v>50000</v>
      </c>
      <c r="F41" s="29">
        <v>50000</v>
      </c>
    </row>
    <row r="42" spans="1:6" ht="33" customHeight="1">
      <c r="A42" s="16" t="s">
        <v>40</v>
      </c>
      <c r="B42" s="45" t="s">
        <v>80</v>
      </c>
      <c r="C42" s="45" t="s">
        <v>80</v>
      </c>
      <c r="D42" s="28">
        <f>D15+D25+D27+D30+D32+D36+D40+D38</f>
        <v>34418596.810000002</v>
      </c>
      <c r="E42" s="28">
        <f>E15+E25+E27+E30+E32+E36+E40+E38+E14</f>
        <v>21612975.640000001</v>
      </c>
      <c r="F42" s="28">
        <f>F14+F15+F25+F30+F32+F36+F38+F40+F27</f>
        <v>23054927.77</v>
      </c>
    </row>
  </sheetData>
  <mergeCells count="6">
    <mergeCell ref="A8:F10"/>
    <mergeCell ref="D4:F4"/>
    <mergeCell ref="D1:F1"/>
    <mergeCell ref="D2:F2"/>
    <mergeCell ref="D3:F3"/>
    <mergeCell ref="D5:F5"/>
  </mergeCells>
  <phoneticPr fontId="5" type="noConversion"/>
  <pageMargins left="0.78740157480314965" right="0.78740157480314965" top="0.78740157480314965" bottom="0.78740157480314965" header="0" footer="0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26"/>
  <sheetViews>
    <sheetView zoomScale="85" zoomScaleNormal="85" workbookViewId="0">
      <selection activeCell="O1" sqref="O1:P1"/>
    </sheetView>
  </sheetViews>
  <sheetFormatPr defaultRowHeight="12.75"/>
  <cols>
    <col min="1" max="5" width="0.5703125" style="127" customWidth="1"/>
    <col min="6" max="6" width="15.28515625" style="127" customWidth="1"/>
    <col min="7" max="7" width="15.7109375" style="127" customWidth="1"/>
    <col min="8" max="8" width="15.140625" style="127" customWidth="1"/>
    <col min="9" max="9" width="14.28515625" style="127" customWidth="1"/>
    <col min="10" max="10" width="5.28515625" style="127" customWidth="1"/>
    <col min="11" max="11" width="3.7109375" style="127" customWidth="1"/>
    <col min="12" max="12" width="13.5703125" style="127" customWidth="1"/>
    <col min="13" max="13" width="9.140625" style="127"/>
    <col min="14" max="14" width="15.7109375" style="127" customWidth="1"/>
    <col min="15" max="15" width="17.42578125" style="127" customWidth="1"/>
    <col min="16" max="16" width="16" style="127" customWidth="1"/>
  </cols>
  <sheetData>
    <row r="1" spans="1:16" ht="97.5" customHeight="1">
      <c r="A1" s="106"/>
      <c r="B1" s="108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4"/>
      <c r="O1" s="316" t="s">
        <v>310</v>
      </c>
      <c r="P1" s="316"/>
    </row>
    <row r="2" spans="1:16" ht="15.75">
      <c r="A2" s="107"/>
      <c r="B2" s="108"/>
      <c r="C2" s="123"/>
      <c r="D2" s="123"/>
      <c r="E2" s="123"/>
      <c r="F2" s="369" t="s">
        <v>206</v>
      </c>
      <c r="G2" s="369"/>
      <c r="H2" s="369"/>
      <c r="I2" s="369"/>
      <c r="J2" s="369"/>
      <c r="K2" s="369"/>
      <c r="L2" s="369"/>
      <c r="M2" s="369"/>
      <c r="N2" s="369"/>
      <c r="O2" s="369"/>
      <c r="P2" s="369"/>
    </row>
    <row r="3" spans="1:16" ht="68.25" customHeight="1">
      <c r="A3" s="109"/>
      <c r="B3" s="109"/>
      <c r="C3" s="123"/>
      <c r="D3" s="123"/>
      <c r="E3" s="123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</row>
    <row r="4" spans="1:16" ht="8.25" customHeight="1">
      <c r="A4" s="109"/>
      <c r="B4" s="109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ht="16.5" thickBot="1">
      <c r="A5" s="67" t="s">
        <v>207</v>
      </c>
      <c r="B5" s="67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6" t="s">
        <v>208</v>
      </c>
    </row>
    <row r="6" spans="1:16" ht="28.5">
      <c r="A6" s="364" t="s">
        <v>209</v>
      </c>
      <c r="B6" s="365"/>
      <c r="C6" s="365"/>
      <c r="D6" s="365"/>
      <c r="E6" s="365"/>
      <c r="F6" s="365"/>
      <c r="G6" s="365"/>
      <c r="H6" s="365"/>
      <c r="I6" s="365"/>
      <c r="J6" s="78" t="s">
        <v>155</v>
      </c>
      <c r="K6" s="78" t="s">
        <v>156</v>
      </c>
      <c r="L6" s="79" t="s">
        <v>210</v>
      </c>
      <c r="M6" s="79" t="s">
        <v>211</v>
      </c>
      <c r="N6" s="80">
        <v>2025</v>
      </c>
      <c r="O6" s="80">
        <v>2026</v>
      </c>
      <c r="P6" s="139">
        <v>2027</v>
      </c>
    </row>
    <row r="7" spans="1:16" ht="14.25">
      <c r="A7" s="366" t="s">
        <v>212</v>
      </c>
      <c r="B7" s="367"/>
      <c r="C7" s="367"/>
      <c r="D7" s="367"/>
      <c r="E7" s="367"/>
      <c r="F7" s="367"/>
      <c r="G7" s="367"/>
      <c r="H7" s="367"/>
      <c r="I7" s="368"/>
      <c r="J7" s="72">
        <v>0</v>
      </c>
      <c r="K7" s="72">
        <v>0</v>
      </c>
      <c r="L7" s="91">
        <v>0</v>
      </c>
      <c r="M7" s="128">
        <v>0</v>
      </c>
      <c r="N7" s="132">
        <v>0</v>
      </c>
      <c r="O7" s="133">
        <v>534400</v>
      </c>
      <c r="P7" s="134">
        <v>1126850</v>
      </c>
    </row>
    <row r="8" spans="1:16" ht="14.25">
      <c r="A8" s="370" t="s">
        <v>213</v>
      </c>
      <c r="B8" s="371"/>
      <c r="C8" s="371"/>
      <c r="D8" s="371"/>
      <c r="E8" s="371"/>
      <c r="F8" s="371"/>
      <c r="G8" s="371"/>
      <c r="H8" s="371"/>
      <c r="I8" s="371"/>
      <c r="J8" s="72">
        <v>1</v>
      </c>
      <c r="K8" s="72">
        <v>0</v>
      </c>
      <c r="L8" s="85">
        <v>0</v>
      </c>
      <c r="M8" s="128">
        <v>0</v>
      </c>
      <c r="N8" s="135">
        <f>N9+N15+N25+N31+N36+N41</f>
        <v>10926554.210000001</v>
      </c>
      <c r="O8" s="135">
        <v>6095014</v>
      </c>
      <c r="P8" s="135">
        <v>5646339</v>
      </c>
    </row>
    <row r="9" spans="1:16" ht="29.25" customHeight="1">
      <c r="A9" s="73"/>
      <c r="B9" s="68"/>
      <c r="C9" s="326" t="s">
        <v>77</v>
      </c>
      <c r="D9" s="327"/>
      <c r="E9" s="327"/>
      <c r="F9" s="327"/>
      <c r="G9" s="327"/>
      <c r="H9" s="327"/>
      <c r="I9" s="328"/>
      <c r="J9" s="72">
        <v>1</v>
      </c>
      <c r="K9" s="72">
        <v>2</v>
      </c>
      <c r="L9" s="85">
        <v>0</v>
      </c>
      <c r="M9" s="128">
        <v>0</v>
      </c>
      <c r="N9" s="135">
        <f>N10</f>
        <v>2119754.85</v>
      </c>
      <c r="O9" s="135">
        <v>1497300</v>
      </c>
      <c r="P9" s="135">
        <v>1497300</v>
      </c>
    </row>
    <row r="10" spans="1:16" ht="62.25" customHeight="1">
      <c r="A10" s="73"/>
      <c r="B10" s="68"/>
      <c r="C10" s="326" t="s">
        <v>214</v>
      </c>
      <c r="D10" s="327"/>
      <c r="E10" s="327"/>
      <c r="F10" s="327"/>
      <c r="G10" s="327"/>
      <c r="H10" s="327"/>
      <c r="I10" s="328"/>
      <c r="J10" s="72">
        <v>1</v>
      </c>
      <c r="K10" s="72">
        <v>2</v>
      </c>
      <c r="L10" s="104">
        <v>6200000000</v>
      </c>
      <c r="M10" s="128">
        <v>0</v>
      </c>
      <c r="N10" s="135">
        <f>N11</f>
        <v>2119754.85</v>
      </c>
      <c r="O10" s="135">
        <v>1497300</v>
      </c>
      <c r="P10" s="135">
        <v>1497300</v>
      </c>
    </row>
    <row r="11" spans="1:16" ht="14.25">
      <c r="A11" s="73"/>
      <c r="B11" s="68"/>
      <c r="C11" s="326" t="s">
        <v>215</v>
      </c>
      <c r="D11" s="327"/>
      <c r="E11" s="327"/>
      <c r="F11" s="327"/>
      <c r="G11" s="327"/>
      <c r="H11" s="327"/>
      <c r="I11" s="328"/>
      <c r="J11" s="72">
        <v>1</v>
      </c>
      <c r="K11" s="72">
        <v>2</v>
      </c>
      <c r="L11" s="97">
        <v>6240000000</v>
      </c>
      <c r="M11" s="128">
        <v>0</v>
      </c>
      <c r="N11" s="135">
        <f>N12</f>
        <v>2119754.85</v>
      </c>
      <c r="O11" s="135">
        <v>1497300</v>
      </c>
      <c r="P11" s="135">
        <v>1497300</v>
      </c>
    </row>
    <row r="12" spans="1:16" ht="29.25" customHeight="1">
      <c r="A12" s="83"/>
      <c r="B12" s="84"/>
      <c r="C12" s="93"/>
      <c r="D12" s="355" t="s">
        <v>216</v>
      </c>
      <c r="E12" s="356"/>
      <c r="F12" s="356"/>
      <c r="G12" s="356"/>
      <c r="H12" s="356"/>
      <c r="I12" s="357"/>
      <c r="J12" s="81">
        <v>1</v>
      </c>
      <c r="K12" s="81">
        <v>2</v>
      </c>
      <c r="L12" s="94">
        <v>6240500000</v>
      </c>
      <c r="M12" s="129">
        <v>0</v>
      </c>
      <c r="N12" s="135">
        <f>N13</f>
        <v>2119754.85</v>
      </c>
      <c r="O12" s="135">
        <v>1497300</v>
      </c>
      <c r="P12" s="135">
        <v>1497300</v>
      </c>
    </row>
    <row r="13" spans="1:16" ht="15">
      <c r="A13" s="73"/>
      <c r="B13" s="68"/>
      <c r="C13" s="74"/>
      <c r="D13" s="75"/>
      <c r="E13" s="363" t="s">
        <v>217</v>
      </c>
      <c r="F13" s="363"/>
      <c r="G13" s="363"/>
      <c r="H13" s="363"/>
      <c r="I13" s="363"/>
      <c r="J13" s="71">
        <v>1</v>
      </c>
      <c r="K13" s="71">
        <v>2</v>
      </c>
      <c r="L13" s="86">
        <v>6240510010</v>
      </c>
      <c r="M13" s="130">
        <v>0</v>
      </c>
      <c r="N13" s="135">
        <f>N14</f>
        <v>2119754.85</v>
      </c>
      <c r="O13" s="135">
        <v>1497300</v>
      </c>
      <c r="P13" s="135">
        <v>1497300</v>
      </c>
    </row>
    <row r="14" spans="1:16" ht="28.5" customHeight="1">
      <c r="A14" s="73"/>
      <c r="B14" s="68"/>
      <c r="C14" s="74"/>
      <c r="D14" s="75"/>
      <c r="E14" s="75"/>
      <c r="F14" s="363" t="s">
        <v>218</v>
      </c>
      <c r="G14" s="363"/>
      <c r="H14" s="363"/>
      <c r="I14" s="363"/>
      <c r="J14" s="71">
        <v>1</v>
      </c>
      <c r="K14" s="71">
        <v>2</v>
      </c>
      <c r="L14" s="86">
        <v>6240510010</v>
      </c>
      <c r="M14" s="130" t="s">
        <v>219</v>
      </c>
      <c r="N14" s="135">
        <f>'прил №5'!O16</f>
        <v>2119754.85</v>
      </c>
      <c r="O14" s="135">
        <v>1497300</v>
      </c>
      <c r="P14" s="135">
        <v>1497300</v>
      </c>
    </row>
    <row r="15" spans="1:16" ht="48.75" customHeight="1">
      <c r="A15" s="69"/>
      <c r="B15" s="77"/>
      <c r="C15" s="326" t="s">
        <v>76</v>
      </c>
      <c r="D15" s="327"/>
      <c r="E15" s="327"/>
      <c r="F15" s="327"/>
      <c r="G15" s="327"/>
      <c r="H15" s="327"/>
      <c r="I15" s="328"/>
      <c r="J15" s="72">
        <v>1</v>
      </c>
      <c r="K15" s="72">
        <v>4</v>
      </c>
      <c r="L15" s="85">
        <v>0</v>
      </c>
      <c r="M15" s="128">
        <v>0</v>
      </c>
      <c r="N15" s="135">
        <f>N16</f>
        <v>8244245.1500000004</v>
      </c>
      <c r="O15" s="135">
        <v>4452295</v>
      </c>
      <c r="P15" s="135">
        <v>4003620</v>
      </c>
    </row>
    <row r="16" spans="1:16" ht="60.75" customHeight="1">
      <c r="A16" s="69"/>
      <c r="B16" s="77"/>
      <c r="C16" s="326" t="s">
        <v>214</v>
      </c>
      <c r="D16" s="338"/>
      <c r="E16" s="338"/>
      <c r="F16" s="338"/>
      <c r="G16" s="338"/>
      <c r="H16" s="338"/>
      <c r="I16" s="339"/>
      <c r="J16" s="72">
        <v>1</v>
      </c>
      <c r="K16" s="72">
        <v>4</v>
      </c>
      <c r="L16" s="104">
        <v>6200000000</v>
      </c>
      <c r="M16" s="128">
        <v>0</v>
      </c>
      <c r="N16" s="135">
        <f>N17</f>
        <v>8244245.1500000004</v>
      </c>
      <c r="O16" s="135">
        <v>4452295</v>
      </c>
      <c r="P16" s="135">
        <v>4003620</v>
      </c>
    </row>
    <row r="17" spans="1:16" ht="14.25">
      <c r="A17" s="69"/>
      <c r="B17" s="77"/>
      <c r="C17" s="326" t="s">
        <v>215</v>
      </c>
      <c r="D17" s="327"/>
      <c r="E17" s="327"/>
      <c r="F17" s="327"/>
      <c r="G17" s="327"/>
      <c r="H17" s="327"/>
      <c r="I17" s="328"/>
      <c r="J17" s="72">
        <v>1</v>
      </c>
      <c r="K17" s="72">
        <v>4</v>
      </c>
      <c r="L17" s="97">
        <v>6240000000</v>
      </c>
      <c r="M17" s="128">
        <v>0</v>
      </c>
      <c r="N17" s="135">
        <f>N18</f>
        <v>8244245.1500000004</v>
      </c>
      <c r="O17" s="135">
        <v>4452295</v>
      </c>
      <c r="P17" s="135">
        <v>4003620</v>
      </c>
    </row>
    <row r="18" spans="1:16" ht="29.25" customHeight="1">
      <c r="A18" s="69"/>
      <c r="B18" s="77"/>
      <c r="C18" s="76"/>
      <c r="D18" s="332" t="s">
        <v>216</v>
      </c>
      <c r="E18" s="333"/>
      <c r="F18" s="333"/>
      <c r="G18" s="333"/>
      <c r="H18" s="333"/>
      <c r="I18" s="334"/>
      <c r="J18" s="71">
        <v>1</v>
      </c>
      <c r="K18" s="71">
        <v>4</v>
      </c>
      <c r="L18" s="86">
        <v>6240500000</v>
      </c>
      <c r="M18" s="130">
        <v>0</v>
      </c>
      <c r="N18" s="135">
        <f>N19+N23</f>
        <v>8244245.1500000004</v>
      </c>
      <c r="O18" s="135">
        <v>4452295</v>
      </c>
      <c r="P18" s="135">
        <v>4003620</v>
      </c>
    </row>
    <row r="19" spans="1:16" ht="15">
      <c r="A19" s="69"/>
      <c r="B19" s="77"/>
      <c r="C19" s="76"/>
      <c r="D19" s="70"/>
      <c r="E19" s="320" t="s">
        <v>220</v>
      </c>
      <c r="F19" s="321"/>
      <c r="G19" s="321"/>
      <c r="H19" s="321"/>
      <c r="I19" s="322"/>
      <c r="J19" s="71">
        <v>1</v>
      </c>
      <c r="K19" s="71">
        <v>4</v>
      </c>
      <c r="L19" s="87">
        <v>6240510020</v>
      </c>
      <c r="M19" s="130">
        <v>0</v>
      </c>
      <c r="N19" s="136">
        <f>N20+N21+N22</f>
        <v>8126445.1500000004</v>
      </c>
      <c r="O19" s="136">
        <v>4334495</v>
      </c>
      <c r="P19" s="136">
        <v>3885820</v>
      </c>
    </row>
    <row r="20" spans="1:16" ht="30" customHeight="1">
      <c r="A20" s="69"/>
      <c r="B20" s="77"/>
      <c r="C20" s="76"/>
      <c r="D20" s="70"/>
      <c r="E20" s="70"/>
      <c r="F20" s="343" t="s">
        <v>218</v>
      </c>
      <c r="G20" s="343"/>
      <c r="H20" s="343"/>
      <c r="I20" s="343"/>
      <c r="J20" s="71">
        <v>1</v>
      </c>
      <c r="K20" s="71">
        <v>4</v>
      </c>
      <c r="L20" s="86">
        <v>6240510020</v>
      </c>
      <c r="M20" s="130" t="s">
        <v>219</v>
      </c>
      <c r="N20" s="136">
        <f>'прил №5'!O24</f>
        <v>4054751.81</v>
      </c>
      <c r="O20" s="136">
        <v>3229495</v>
      </c>
      <c r="P20" s="136">
        <v>2780820</v>
      </c>
    </row>
    <row r="21" spans="1:16" ht="30.75" customHeight="1">
      <c r="A21" s="69"/>
      <c r="B21" s="77"/>
      <c r="C21" s="76"/>
      <c r="D21" s="70"/>
      <c r="E21" s="70"/>
      <c r="F21" s="320" t="s">
        <v>221</v>
      </c>
      <c r="G21" s="321"/>
      <c r="H21" s="321"/>
      <c r="I21" s="322"/>
      <c r="J21" s="71">
        <v>1</v>
      </c>
      <c r="K21" s="71">
        <v>4</v>
      </c>
      <c r="L21" s="86">
        <v>6240510020</v>
      </c>
      <c r="M21" s="130" t="s">
        <v>222</v>
      </c>
      <c r="N21" s="136">
        <f>'прил №5'!O27</f>
        <v>4021475.4600000004</v>
      </c>
      <c r="O21" s="136">
        <v>1065000</v>
      </c>
      <c r="P21" s="136">
        <v>1065000</v>
      </c>
    </row>
    <row r="22" spans="1:16" ht="15">
      <c r="A22" s="69"/>
      <c r="B22" s="77"/>
      <c r="C22" s="76"/>
      <c r="D22" s="70"/>
      <c r="E22" s="70"/>
      <c r="F22" s="343" t="s">
        <v>223</v>
      </c>
      <c r="G22" s="343"/>
      <c r="H22" s="343"/>
      <c r="I22" s="343"/>
      <c r="J22" s="71">
        <v>1</v>
      </c>
      <c r="K22" s="71">
        <v>4</v>
      </c>
      <c r="L22" s="86">
        <v>6240510020</v>
      </c>
      <c r="M22" s="130" t="s">
        <v>224</v>
      </c>
      <c r="N22" s="136">
        <f>'прил №5'!O30</f>
        <v>50217.88</v>
      </c>
      <c r="O22" s="136">
        <v>40000</v>
      </c>
      <c r="P22" s="136">
        <v>40000</v>
      </c>
    </row>
    <row r="23" spans="1:16" ht="75.75" customHeight="1">
      <c r="A23" s="69"/>
      <c r="B23" s="77"/>
      <c r="C23" s="76"/>
      <c r="D23" s="70"/>
      <c r="E23" s="70"/>
      <c r="F23" s="320" t="s">
        <v>225</v>
      </c>
      <c r="G23" s="321"/>
      <c r="H23" s="321"/>
      <c r="I23" s="322"/>
      <c r="J23" s="71">
        <v>1</v>
      </c>
      <c r="K23" s="71">
        <v>4</v>
      </c>
      <c r="L23" s="95" t="s">
        <v>226</v>
      </c>
      <c r="M23" s="130">
        <v>0</v>
      </c>
      <c r="N23" s="136">
        <f>N24</f>
        <v>117800</v>
      </c>
      <c r="O23" s="136">
        <v>117800</v>
      </c>
      <c r="P23" s="136">
        <v>117800</v>
      </c>
    </row>
    <row r="24" spans="1:16" ht="15">
      <c r="A24" s="69"/>
      <c r="B24" s="77"/>
      <c r="C24" s="76"/>
      <c r="D24" s="70"/>
      <c r="E24" s="70"/>
      <c r="F24" s="343" t="s">
        <v>126</v>
      </c>
      <c r="G24" s="343"/>
      <c r="H24" s="343"/>
      <c r="I24" s="343"/>
      <c r="J24" s="71">
        <v>1</v>
      </c>
      <c r="K24" s="71">
        <v>4</v>
      </c>
      <c r="L24" s="105" t="s">
        <v>226</v>
      </c>
      <c r="M24" s="130">
        <v>540</v>
      </c>
      <c r="N24" s="136">
        <f>'прил №5'!O35</f>
        <v>117800</v>
      </c>
      <c r="O24" s="136">
        <v>117800</v>
      </c>
      <c r="P24" s="136">
        <v>117800</v>
      </c>
    </row>
    <row r="25" spans="1:16" ht="48" customHeight="1">
      <c r="A25" s="142"/>
      <c r="B25" s="143"/>
      <c r="C25" s="326" t="s">
        <v>60</v>
      </c>
      <c r="D25" s="327"/>
      <c r="E25" s="327"/>
      <c r="F25" s="327"/>
      <c r="G25" s="327"/>
      <c r="H25" s="327"/>
      <c r="I25" s="328"/>
      <c r="J25" s="72">
        <v>1</v>
      </c>
      <c r="K25" s="72">
        <v>6</v>
      </c>
      <c r="L25" s="178">
        <v>0</v>
      </c>
      <c r="M25" s="128">
        <v>0</v>
      </c>
      <c r="N25" s="135">
        <f>N26</f>
        <v>116314</v>
      </c>
      <c r="O25" s="135">
        <v>116314</v>
      </c>
      <c r="P25" s="135">
        <v>116314</v>
      </c>
    </row>
    <row r="26" spans="1:16" ht="58.5" customHeight="1">
      <c r="A26" s="92"/>
      <c r="B26" s="77"/>
      <c r="C26" s="326" t="s">
        <v>214</v>
      </c>
      <c r="D26" s="327"/>
      <c r="E26" s="327"/>
      <c r="F26" s="327"/>
      <c r="G26" s="327"/>
      <c r="H26" s="327"/>
      <c r="I26" s="328"/>
      <c r="J26" s="72">
        <v>1</v>
      </c>
      <c r="K26" s="72">
        <v>6</v>
      </c>
      <c r="L26" s="179">
        <v>6200000000</v>
      </c>
      <c r="M26" s="128">
        <v>0</v>
      </c>
      <c r="N26" s="135">
        <f>N27</f>
        <v>116314</v>
      </c>
      <c r="O26" s="135">
        <v>116314</v>
      </c>
      <c r="P26" s="135">
        <v>116314</v>
      </c>
    </row>
    <row r="27" spans="1:16" ht="19.5" customHeight="1">
      <c r="A27" s="92"/>
      <c r="B27" s="77"/>
      <c r="C27" s="326" t="s">
        <v>215</v>
      </c>
      <c r="D27" s="327"/>
      <c r="E27" s="327"/>
      <c r="F27" s="327"/>
      <c r="G27" s="327"/>
      <c r="H27" s="327"/>
      <c r="I27" s="328"/>
      <c r="J27" s="72">
        <v>1</v>
      </c>
      <c r="K27" s="72">
        <v>6</v>
      </c>
      <c r="L27" s="179">
        <v>6240000000</v>
      </c>
      <c r="M27" s="128">
        <v>0</v>
      </c>
      <c r="N27" s="135">
        <f>N28</f>
        <v>116314</v>
      </c>
      <c r="O27" s="135">
        <v>116314</v>
      </c>
      <c r="P27" s="135">
        <v>116314</v>
      </c>
    </row>
    <row r="28" spans="1:16" ht="30" customHeight="1">
      <c r="A28" s="92"/>
      <c r="B28" s="77"/>
      <c r="C28" s="320" t="s">
        <v>216</v>
      </c>
      <c r="D28" s="321"/>
      <c r="E28" s="321"/>
      <c r="F28" s="321"/>
      <c r="G28" s="321"/>
      <c r="H28" s="321"/>
      <c r="I28" s="322"/>
      <c r="J28" s="71">
        <v>1</v>
      </c>
      <c r="K28" s="71">
        <v>6</v>
      </c>
      <c r="L28" s="96">
        <v>6240500000</v>
      </c>
      <c r="M28" s="130">
        <v>0</v>
      </c>
      <c r="N28" s="136">
        <f>N29</f>
        <v>116314</v>
      </c>
      <c r="O28" s="136">
        <v>116314</v>
      </c>
      <c r="P28" s="136">
        <v>116314</v>
      </c>
    </row>
    <row r="29" spans="1:16" ht="73.5" customHeight="1">
      <c r="A29" s="92"/>
      <c r="B29" s="77"/>
      <c r="C29" s="76"/>
      <c r="D29" s="70"/>
      <c r="E29" s="70"/>
      <c r="F29" s="343" t="s">
        <v>227</v>
      </c>
      <c r="G29" s="343"/>
      <c r="H29" s="343"/>
      <c r="I29" s="343"/>
      <c r="J29" s="71">
        <v>1</v>
      </c>
      <c r="K29" s="71">
        <v>6</v>
      </c>
      <c r="L29" s="105" t="s">
        <v>228</v>
      </c>
      <c r="M29" s="130">
        <v>0</v>
      </c>
      <c r="N29" s="136">
        <f>N30</f>
        <v>116314</v>
      </c>
      <c r="O29" s="136">
        <v>116314</v>
      </c>
      <c r="P29" s="136">
        <v>116314</v>
      </c>
    </row>
    <row r="30" spans="1:16" ht="18.75" customHeight="1">
      <c r="A30" s="92"/>
      <c r="B30" s="77"/>
      <c r="C30" s="76"/>
      <c r="D30" s="70"/>
      <c r="E30" s="70"/>
      <c r="F30" s="343" t="s">
        <v>126</v>
      </c>
      <c r="G30" s="343"/>
      <c r="H30" s="343"/>
      <c r="I30" s="343"/>
      <c r="J30" s="71">
        <v>1</v>
      </c>
      <c r="K30" s="71">
        <v>6</v>
      </c>
      <c r="L30" s="105" t="s">
        <v>228</v>
      </c>
      <c r="M30" s="130">
        <v>540</v>
      </c>
      <c r="N30" s="136">
        <f>'прил №5'!O41</f>
        <v>116314</v>
      </c>
      <c r="O30" s="136">
        <v>116314</v>
      </c>
      <c r="P30" s="136">
        <v>116314</v>
      </c>
    </row>
    <row r="31" spans="1:16" ht="29.25" customHeight="1">
      <c r="A31" s="362" t="s">
        <v>229</v>
      </c>
      <c r="B31" s="327"/>
      <c r="C31" s="327"/>
      <c r="D31" s="327"/>
      <c r="E31" s="327"/>
      <c r="F31" s="327"/>
      <c r="G31" s="327"/>
      <c r="H31" s="327"/>
      <c r="I31" s="328"/>
      <c r="J31" s="114">
        <v>1</v>
      </c>
      <c r="K31" s="114">
        <v>7</v>
      </c>
      <c r="L31" s="115">
        <v>0</v>
      </c>
      <c r="M31" s="128">
        <v>0</v>
      </c>
      <c r="N31" s="135">
        <f>N32</f>
        <v>417135.21</v>
      </c>
      <c r="O31" s="135">
        <v>0</v>
      </c>
      <c r="P31" s="135">
        <v>0</v>
      </c>
    </row>
    <row r="32" spans="1:16" ht="19.5" customHeight="1">
      <c r="A32" s="113"/>
      <c r="B32" s="110"/>
      <c r="C32" s="321" t="s">
        <v>230</v>
      </c>
      <c r="D32" s="321"/>
      <c r="E32" s="321"/>
      <c r="F32" s="321"/>
      <c r="G32" s="321"/>
      <c r="H32" s="321"/>
      <c r="I32" s="322"/>
      <c r="J32" s="114">
        <v>1</v>
      </c>
      <c r="K32" s="117">
        <v>7</v>
      </c>
      <c r="L32" s="115">
        <v>7700000000</v>
      </c>
      <c r="M32" s="128">
        <v>0</v>
      </c>
      <c r="N32" s="135">
        <f>N33</f>
        <v>417135.21</v>
      </c>
      <c r="O32" s="135">
        <v>0</v>
      </c>
      <c r="P32" s="135">
        <v>0</v>
      </c>
    </row>
    <row r="33" spans="1:16" ht="23.25" customHeight="1">
      <c r="A33" s="92"/>
      <c r="B33" s="144"/>
      <c r="C33" s="321" t="s">
        <v>231</v>
      </c>
      <c r="D33" s="321"/>
      <c r="E33" s="321"/>
      <c r="F33" s="321"/>
      <c r="G33" s="321"/>
      <c r="H33" s="321"/>
      <c r="I33" s="322"/>
      <c r="J33" s="111">
        <v>1</v>
      </c>
      <c r="K33" s="111">
        <v>7</v>
      </c>
      <c r="L33" s="112">
        <v>7720000000</v>
      </c>
      <c r="M33" s="130">
        <v>0</v>
      </c>
      <c r="N33" s="136">
        <f>N34</f>
        <v>417135.21</v>
      </c>
      <c r="O33" s="136">
        <v>0</v>
      </c>
      <c r="P33" s="136">
        <v>0</v>
      </c>
    </row>
    <row r="34" spans="1:16" ht="21.75" customHeight="1">
      <c r="A34" s="92"/>
      <c r="B34" s="77"/>
      <c r="C34" s="76"/>
      <c r="D34" s="70"/>
      <c r="E34" s="70"/>
      <c r="F34" s="320" t="s">
        <v>232</v>
      </c>
      <c r="G34" s="321"/>
      <c r="H34" s="321"/>
      <c r="I34" s="322"/>
      <c r="J34" s="111">
        <v>1</v>
      </c>
      <c r="K34" s="111">
        <v>7</v>
      </c>
      <c r="L34" s="112">
        <v>7720010050</v>
      </c>
      <c r="M34" s="130">
        <v>0</v>
      </c>
      <c r="N34" s="136">
        <f>N35</f>
        <v>417135.21</v>
      </c>
      <c r="O34" s="136">
        <v>0</v>
      </c>
      <c r="P34" s="136">
        <v>0</v>
      </c>
    </row>
    <row r="35" spans="1:16" ht="15.75" customHeight="1">
      <c r="A35" s="92"/>
      <c r="B35" s="77"/>
      <c r="C35" s="76"/>
      <c r="D35" s="70"/>
      <c r="E35" s="70"/>
      <c r="F35" s="320" t="s">
        <v>233</v>
      </c>
      <c r="G35" s="321"/>
      <c r="H35" s="321"/>
      <c r="I35" s="322"/>
      <c r="J35" s="111">
        <v>1</v>
      </c>
      <c r="K35" s="111">
        <v>7</v>
      </c>
      <c r="L35" s="112">
        <v>7720010050</v>
      </c>
      <c r="M35" s="130">
        <v>880</v>
      </c>
      <c r="N35" s="136">
        <f>'прил №5'!O46</f>
        <v>417135.21</v>
      </c>
      <c r="O35" s="136">
        <v>0</v>
      </c>
      <c r="P35" s="136">
        <v>0</v>
      </c>
    </row>
    <row r="36" spans="1:16" ht="18" customHeight="1">
      <c r="A36" s="92"/>
      <c r="B36" s="77"/>
      <c r="C36" s="361" t="s">
        <v>158</v>
      </c>
      <c r="D36" s="361"/>
      <c r="E36" s="361"/>
      <c r="F36" s="361"/>
      <c r="G36" s="361"/>
      <c r="H36" s="361"/>
      <c r="I36" s="361"/>
      <c r="J36" s="149">
        <v>1</v>
      </c>
      <c r="K36" s="149">
        <v>11</v>
      </c>
      <c r="L36" s="150">
        <v>0</v>
      </c>
      <c r="M36" s="151">
        <v>0</v>
      </c>
      <c r="N36" s="135">
        <f>N37</f>
        <v>15000</v>
      </c>
      <c r="O36" s="135">
        <v>15000</v>
      </c>
      <c r="P36" s="135">
        <v>15000</v>
      </c>
    </row>
    <row r="37" spans="1:16" ht="28.5" customHeight="1">
      <c r="A37" s="92"/>
      <c r="B37" s="77"/>
      <c r="C37" s="361" t="s">
        <v>229</v>
      </c>
      <c r="D37" s="361"/>
      <c r="E37" s="361"/>
      <c r="F37" s="361"/>
      <c r="G37" s="361"/>
      <c r="H37" s="361"/>
      <c r="I37" s="361"/>
      <c r="J37" s="149">
        <v>1</v>
      </c>
      <c r="K37" s="149">
        <v>11</v>
      </c>
      <c r="L37" s="150">
        <v>7700000000</v>
      </c>
      <c r="M37" s="151">
        <v>0</v>
      </c>
      <c r="N37" s="135">
        <f>N38</f>
        <v>15000</v>
      </c>
      <c r="O37" s="135">
        <v>15000</v>
      </c>
      <c r="P37" s="135">
        <v>15000</v>
      </c>
    </row>
    <row r="38" spans="1:16" ht="29.25" customHeight="1">
      <c r="A38" s="92"/>
      <c r="B38" s="77"/>
      <c r="C38" s="326" t="s">
        <v>234</v>
      </c>
      <c r="D38" s="327"/>
      <c r="E38" s="327"/>
      <c r="F38" s="327"/>
      <c r="G38" s="327"/>
      <c r="H38" s="327"/>
      <c r="I38" s="328"/>
      <c r="J38" s="149">
        <v>1</v>
      </c>
      <c r="K38" s="149">
        <v>11</v>
      </c>
      <c r="L38" s="150">
        <v>7710000000</v>
      </c>
      <c r="M38" s="151">
        <v>0</v>
      </c>
      <c r="N38" s="135">
        <f>N39</f>
        <v>15000</v>
      </c>
      <c r="O38" s="135">
        <v>15000</v>
      </c>
      <c r="P38" s="135">
        <v>15000</v>
      </c>
    </row>
    <row r="39" spans="1:16" ht="33.75" customHeight="1">
      <c r="A39" s="92"/>
      <c r="B39" s="77"/>
      <c r="C39" s="361" t="s">
        <v>235</v>
      </c>
      <c r="D39" s="361"/>
      <c r="E39" s="361"/>
      <c r="F39" s="361"/>
      <c r="G39" s="361"/>
      <c r="H39" s="361"/>
      <c r="I39" s="361"/>
      <c r="J39" s="149">
        <v>1</v>
      </c>
      <c r="K39" s="149">
        <v>11</v>
      </c>
      <c r="L39" s="152">
        <v>7710000040</v>
      </c>
      <c r="M39" s="151">
        <v>0</v>
      </c>
      <c r="N39" s="135">
        <f>N40</f>
        <v>15000</v>
      </c>
      <c r="O39" s="135">
        <v>15000</v>
      </c>
      <c r="P39" s="135">
        <v>15000</v>
      </c>
    </row>
    <row r="40" spans="1:16" ht="19.5" customHeight="1">
      <c r="A40" s="92"/>
      <c r="B40" s="77"/>
      <c r="C40" s="361" t="s">
        <v>236</v>
      </c>
      <c r="D40" s="361"/>
      <c r="E40" s="361"/>
      <c r="F40" s="361"/>
      <c r="G40" s="361"/>
      <c r="H40" s="361"/>
      <c r="I40" s="361"/>
      <c r="J40" s="153">
        <v>1</v>
      </c>
      <c r="K40" s="153">
        <v>11</v>
      </c>
      <c r="L40" s="154">
        <v>7710000040</v>
      </c>
      <c r="M40" s="155">
        <v>870</v>
      </c>
      <c r="N40" s="136">
        <f>'прил №5'!O51</f>
        <v>15000</v>
      </c>
      <c r="O40" s="136">
        <v>15000</v>
      </c>
      <c r="P40" s="136">
        <v>15000</v>
      </c>
    </row>
    <row r="41" spans="1:16" ht="18.75" customHeight="1">
      <c r="A41" s="69"/>
      <c r="B41" s="77"/>
      <c r="C41" s="326" t="s">
        <v>32</v>
      </c>
      <c r="D41" s="327"/>
      <c r="E41" s="327"/>
      <c r="F41" s="327"/>
      <c r="G41" s="327"/>
      <c r="H41" s="327"/>
      <c r="I41" s="328"/>
      <c r="J41" s="72">
        <v>1</v>
      </c>
      <c r="K41" s="72">
        <v>13</v>
      </c>
      <c r="L41" s="85">
        <v>0</v>
      </c>
      <c r="M41" s="128">
        <v>0</v>
      </c>
      <c r="N41" s="135">
        <f t="shared" ref="N41:N46" si="0">N42</f>
        <v>14105</v>
      </c>
      <c r="O41" s="135">
        <v>14105</v>
      </c>
      <c r="P41" s="135">
        <v>14105</v>
      </c>
    </row>
    <row r="42" spans="1:16" ht="56.25" customHeight="1">
      <c r="A42" s="69"/>
      <c r="B42" s="77"/>
      <c r="C42" s="326" t="s">
        <v>214</v>
      </c>
      <c r="D42" s="338"/>
      <c r="E42" s="338"/>
      <c r="F42" s="338"/>
      <c r="G42" s="338"/>
      <c r="H42" s="338"/>
      <c r="I42" s="339"/>
      <c r="J42" s="72">
        <v>1</v>
      </c>
      <c r="K42" s="72">
        <v>13</v>
      </c>
      <c r="L42" s="98">
        <v>6200000000</v>
      </c>
      <c r="M42" s="128">
        <v>0</v>
      </c>
      <c r="N42" s="135">
        <f t="shared" si="0"/>
        <v>14105</v>
      </c>
      <c r="O42" s="135">
        <v>14105</v>
      </c>
      <c r="P42" s="135">
        <v>14105</v>
      </c>
    </row>
    <row r="43" spans="1:16" ht="19.5" customHeight="1">
      <c r="A43" s="69"/>
      <c r="B43" s="77"/>
      <c r="C43" s="326" t="s">
        <v>215</v>
      </c>
      <c r="D43" s="327"/>
      <c r="E43" s="327"/>
      <c r="F43" s="327"/>
      <c r="G43" s="327"/>
      <c r="H43" s="327"/>
      <c r="I43" s="328"/>
      <c r="J43" s="72">
        <v>1</v>
      </c>
      <c r="K43" s="72">
        <v>13</v>
      </c>
      <c r="L43" s="97">
        <v>6240000000</v>
      </c>
      <c r="M43" s="128">
        <v>0</v>
      </c>
      <c r="N43" s="135">
        <f t="shared" si="0"/>
        <v>14105</v>
      </c>
      <c r="O43" s="135">
        <v>14105</v>
      </c>
      <c r="P43" s="135">
        <v>14105</v>
      </c>
    </row>
    <row r="44" spans="1:16" ht="33.75" customHeight="1">
      <c r="A44" s="69"/>
      <c r="B44" s="77"/>
      <c r="C44" s="320" t="s">
        <v>216</v>
      </c>
      <c r="D44" s="321"/>
      <c r="E44" s="321"/>
      <c r="F44" s="321"/>
      <c r="G44" s="321"/>
      <c r="H44" s="321"/>
      <c r="I44" s="322"/>
      <c r="J44" s="71">
        <v>1</v>
      </c>
      <c r="K44" s="71">
        <v>13</v>
      </c>
      <c r="L44" s="86">
        <v>6240500000</v>
      </c>
      <c r="M44" s="130">
        <v>0</v>
      </c>
      <c r="N44" s="135">
        <f t="shared" si="0"/>
        <v>14105</v>
      </c>
      <c r="O44" s="135">
        <v>14105</v>
      </c>
      <c r="P44" s="135">
        <v>14105</v>
      </c>
    </row>
    <row r="45" spans="1:16" ht="19.5" customHeight="1">
      <c r="A45" s="69"/>
      <c r="B45" s="77"/>
      <c r="C45" s="358" t="s">
        <v>237</v>
      </c>
      <c r="D45" s="359"/>
      <c r="E45" s="359"/>
      <c r="F45" s="359"/>
      <c r="G45" s="359"/>
      <c r="H45" s="359"/>
      <c r="I45" s="360"/>
      <c r="J45" s="71">
        <v>1</v>
      </c>
      <c r="K45" s="71">
        <v>13</v>
      </c>
      <c r="L45" s="88">
        <v>6240595100</v>
      </c>
      <c r="M45" s="130">
        <v>0</v>
      </c>
      <c r="N45" s="135">
        <f t="shared" si="0"/>
        <v>14105</v>
      </c>
      <c r="O45" s="135">
        <v>14105</v>
      </c>
      <c r="P45" s="135">
        <v>14105</v>
      </c>
    </row>
    <row r="46" spans="1:16" ht="24" customHeight="1">
      <c r="A46" s="69"/>
      <c r="B46" s="77"/>
      <c r="C46" s="76"/>
      <c r="D46" s="70"/>
      <c r="E46" s="70"/>
      <c r="F46" s="320" t="s">
        <v>286</v>
      </c>
      <c r="G46" s="321"/>
      <c r="H46" s="321"/>
      <c r="I46" s="322"/>
      <c r="J46" s="71">
        <v>1</v>
      </c>
      <c r="K46" s="71">
        <v>13</v>
      </c>
      <c r="L46" s="88">
        <v>6240595100</v>
      </c>
      <c r="M46" s="130">
        <v>800</v>
      </c>
      <c r="N46" s="135">
        <f t="shared" si="0"/>
        <v>14105</v>
      </c>
      <c r="O46" s="135">
        <v>14105</v>
      </c>
      <c r="P46" s="135">
        <v>14105</v>
      </c>
    </row>
    <row r="47" spans="1:16" ht="24" customHeight="1">
      <c r="A47" s="69"/>
      <c r="B47" s="77"/>
      <c r="C47" s="76"/>
      <c r="D47" s="70"/>
      <c r="E47" s="70"/>
      <c r="F47" s="320" t="s">
        <v>223</v>
      </c>
      <c r="G47" s="321"/>
      <c r="H47" s="321"/>
      <c r="I47" s="322"/>
      <c r="J47" s="71">
        <v>1</v>
      </c>
      <c r="K47" s="71">
        <v>13</v>
      </c>
      <c r="L47" s="88">
        <v>6240595100</v>
      </c>
      <c r="M47" s="130">
        <v>850</v>
      </c>
      <c r="N47" s="135">
        <f>'прил №5'!O58</f>
        <v>14105</v>
      </c>
      <c r="O47" s="135">
        <v>14105</v>
      </c>
      <c r="P47" s="135">
        <v>14105</v>
      </c>
    </row>
    <row r="48" spans="1:16" ht="19.5" customHeight="1">
      <c r="A48" s="344" t="s">
        <v>238</v>
      </c>
      <c r="B48" s="345"/>
      <c r="C48" s="345"/>
      <c r="D48" s="345"/>
      <c r="E48" s="345"/>
      <c r="F48" s="345"/>
      <c r="G48" s="345"/>
      <c r="H48" s="345"/>
      <c r="I48" s="346"/>
      <c r="J48" s="72">
        <v>2</v>
      </c>
      <c r="K48" s="72">
        <v>0</v>
      </c>
      <c r="L48" s="85">
        <v>0</v>
      </c>
      <c r="M48" s="128">
        <v>0</v>
      </c>
      <c r="N48" s="135">
        <f>N49</f>
        <v>460280.34</v>
      </c>
      <c r="O48" s="135">
        <v>499975.64</v>
      </c>
      <c r="P48" s="135">
        <v>517927.77</v>
      </c>
    </row>
    <row r="49" spans="1:16" ht="17.25" customHeight="1">
      <c r="A49" s="69"/>
      <c r="B49" s="77"/>
      <c r="C49" s="326" t="s">
        <v>34</v>
      </c>
      <c r="D49" s="327"/>
      <c r="E49" s="327"/>
      <c r="F49" s="327"/>
      <c r="G49" s="327"/>
      <c r="H49" s="327"/>
      <c r="I49" s="328"/>
      <c r="J49" s="72">
        <v>2</v>
      </c>
      <c r="K49" s="72">
        <v>3</v>
      </c>
      <c r="L49" s="85">
        <v>0</v>
      </c>
      <c r="M49" s="128">
        <v>0</v>
      </c>
      <c r="N49" s="135">
        <f>N50</f>
        <v>460280.34</v>
      </c>
      <c r="O49" s="135">
        <v>499975.64</v>
      </c>
      <c r="P49" s="135">
        <v>517927.77</v>
      </c>
    </row>
    <row r="50" spans="1:16" ht="56.25" customHeight="1">
      <c r="A50" s="69"/>
      <c r="B50" s="77"/>
      <c r="C50" s="326" t="s">
        <v>214</v>
      </c>
      <c r="D50" s="327"/>
      <c r="E50" s="327"/>
      <c r="F50" s="327"/>
      <c r="G50" s="327"/>
      <c r="H50" s="327"/>
      <c r="I50" s="328"/>
      <c r="J50" s="72">
        <v>2</v>
      </c>
      <c r="K50" s="72">
        <v>3</v>
      </c>
      <c r="L50" s="104">
        <v>6200000000</v>
      </c>
      <c r="M50" s="128">
        <v>0</v>
      </c>
      <c r="N50" s="135">
        <f>N51</f>
        <v>460280.34</v>
      </c>
      <c r="O50" s="135">
        <v>499975.64</v>
      </c>
      <c r="P50" s="135">
        <v>517927.77</v>
      </c>
    </row>
    <row r="51" spans="1:16" ht="22.5" customHeight="1">
      <c r="A51" s="69"/>
      <c r="B51" s="77"/>
      <c r="C51" s="326" t="s">
        <v>215</v>
      </c>
      <c r="D51" s="327"/>
      <c r="E51" s="327"/>
      <c r="F51" s="327"/>
      <c r="G51" s="327"/>
      <c r="H51" s="327"/>
      <c r="I51" s="328"/>
      <c r="J51" s="72">
        <v>2</v>
      </c>
      <c r="K51" s="72">
        <v>3</v>
      </c>
      <c r="L51" s="97">
        <v>6240000000</v>
      </c>
      <c r="M51" s="128">
        <v>0</v>
      </c>
      <c r="N51" s="135">
        <f>N52</f>
        <v>460280.34</v>
      </c>
      <c r="O51" s="135">
        <v>499975.64</v>
      </c>
      <c r="P51" s="135">
        <v>517927.77</v>
      </c>
    </row>
    <row r="52" spans="1:16" ht="34.5" customHeight="1">
      <c r="A52" s="69"/>
      <c r="B52" s="77"/>
      <c r="C52" s="355" t="s">
        <v>216</v>
      </c>
      <c r="D52" s="356"/>
      <c r="E52" s="356"/>
      <c r="F52" s="356"/>
      <c r="G52" s="356"/>
      <c r="H52" s="356"/>
      <c r="I52" s="357"/>
      <c r="J52" s="71">
        <v>2</v>
      </c>
      <c r="K52" s="71">
        <v>3</v>
      </c>
      <c r="L52" s="86">
        <v>6240500000</v>
      </c>
      <c r="M52" s="130">
        <v>0</v>
      </c>
      <c r="N52" s="135">
        <f>N53</f>
        <v>460280.34</v>
      </c>
      <c r="O52" s="135">
        <v>499975.64</v>
      </c>
      <c r="P52" s="135">
        <v>517927.77</v>
      </c>
    </row>
    <row r="53" spans="1:16" ht="30" customHeight="1">
      <c r="A53" s="69"/>
      <c r="B53" s="77"/>
      <c r="C53" s="355" t="s">
        <v>239</v>
      </c>
      <c r="D53" s="356"/>
      <c r="E53" s="356"/>
      <c r="F53" s="356"/>
      <c r="G53" s="356"/>
      <c r="H53" s="356"/>
      <c r="I53" s="357"/>
      <c r="J53" s="81">
        <v>2</v>
      </c>
      <c r="K53" s="81">
        <v>3</v>
      </c>
      <c r="L53" s="86">
        <v>6240551180</v>
      </c>
      <c r="M53" s="129">
        <v>0</v>
      </c>
      <c r="N53" s="135">
        <f>N54+N55</f>
        <v>460280.34</v>
      </c>
      <c r="O53" s="135">
        <v>499975.64</v>
      </c>
      <c r="P53" s="135">
        <v>517927.77</v>
      </c>
    </row>
    <row r="54" spans="1:16" ht="31.5" customHeight="1">
      <c r="A54" s="69"/>
      <c r="B54" s="77"/>
      <c r="C54" s="76"/>
      <c r="D54" s="70"/>
      <c r="E54" s="70"/>
      <c r="F54" s="343" t="s">
        <v>218</v>
      </c>
      <c r="G54" s="343"/>
      <c r="H54" s="343"/>
      <c r="I54" s="343"/>
      <c r="J54" s="71">
        <v>2</v>
      </c>
      <c r="K54" s="71">
        <v>3</v>
      </c>
      <c r="L54" s="86">
        <v>6240551180</v>
      </c>
      <c r="M54" s="130" t="s">
        <v>219</v>
      </c>
      <c r="N54" s="136">
        <f>'прил №5'!O66</f>
        <v>420314.33</v>
      </c>
      <c r="O54" s="136">
        <v>429399.6</v>
      </c>
      <c r="P54" s="136">
        <v>429399.6</v>
      </c>
    </row>
    <row r="55" spans="1:16" ht="33.75" customHeight="1">
      <c r="A55" s="69"/>
      <c r="B55" s="77"/>
      <c r="C55" s="76"/>
      <c r="D55" s="70"/>
      <c r="E55" s="70"/>
      <c r="F55" s="343" t="s">
        <v>221</v>
      </c>
      <c r="G55" s="343"/>
      <c r="H55" s="343"/>
      <c r="I55" s="343"/>
      <c r="J55" s="71">
        <v>2</v>
      </c>
      <c r="K55" s="71">
        <v>3</v>
      </c>
      <c r="L55" s="86">
        <v>6240551180</v>
      </c>
      <c r="M55" s="130" t="s">
        <v>222</v>
      </c>
      <c r="N55" s="136">
        <f>'прил №5'!O69</f>
        <v>39966.01</v>
      </c>
      <c r="O55" s="136">
        <v>70576.039999999994</v>
      </c>
      <c r="P55" s="136">
        <v>80528.17</v>
      </c>
    </row>
    <row r="56" spans="1:16" ht="32.25" customHeight="1">
      <c r="A56" s="344" t="s">
        <v>241</v>
      </c>
      <c r="B56" s="345"/>
      <c r="C56" s="345"/>
      <c r="D56" s="345"/>
      <c r="E56" s="345"/>
      <c r="F56" s="345"/>
      <c r="G56" s="345"/>
      <c r="H56" s="345"/>
      <c r="I56" s="346"/>
      <c r="J56" s="72">
        <v>3</v>
      </c>
      <c r="K56" s="72">
        <v>0</v>
      </c>
      <c r="L56" s="85">
        <v>0</v>
      </c>
      <c r="M56" s="128">
        <v>0</v>
      </c>
      <c r="N56" s="135">
        <f>N57+N63</f>
        <v>760000</v>
      </c>
      <c r="O56" s="135">
        <v>210000</v>
      </c>
      <c r="P56" s="135">
        <v>210000</v>
      </c>
    </row>
    <row r="57" spans="1:16" ht="30.75" customHeight="1">
      <c r="A57" s="69"/>
      <c r="B57" s="77"/>
      <c r="C57" s="326" t="s">
        <v>137</v>
      </c>
      <c r="D57" s="327"/>
      <c r="E57" s="327"/>
      <c r="F57" s="327"/>
      <c r="G57" s="327"/>
      <c r="H57" s="327"/>
      <c r="I57" s="328"/>
      <c r="J57" s="72">
        <v>3</v>
      </c>
      <c r="K57" s="72">
        <v>10</v>
      </c>
      <c r="L57" s="85">
        <v>0</v>
      </c>
      <c r="M57" s="128">
        <v>0</v>
      </c>
      <c r="N57" s="137">
        <f>N58</f>
        <v>750000</v>
      </c>
      <c r="O57" s="137">
        <v>200000</v>
      </c>
      <c r="P57" s="137">
        <v>200000</v>
      </c>
    </row>
    <row r="58" spans="1:16" ht="57.75" customHeight="1">
      <c r="A58" s="69"/>
      <c r="B58" s="77"/>
      <c r="C58" s="326" t="s">
        <v>214</v>
      </c>
      <c r="D58" s="353"/>
      <c r="E58" s="353"/>
      <c r="F58" s="353"/>
      <c r="G58" s="353"/>
      <c r="H58" s="353"/>
      <c r="I58" s="354"/>
      <c r="J58" s="72">
        <v>3</v>
      </c>
      <c r="K58" s="72">
        <v>10</v>
      </c>
      <c r="L58" s="99">
        <v>6200000000</v>
      </c>
      <c r="M58" s="128">
        <v>0</v>
      </c>
      <c r="N58" s="137">
        <f>N59</f>
        <v>750000</v>
      </c>
      <c r="O58" s="137">
        <v>200000</v>
      </c>
      <c r="P58" s="137">
        <v>200000</v>
      </c>
    </row>
    <row r="59" spans="1:16" ht="18" customHeight="1">
      <c r="A59" s="69"/>
      <c r="B59" s="77"/>
      <c r="C59" s="326" t="s">
        <v>215</v>
      </c>
      <c r="D59" s="327"/>
      <c r="E59" s="327"/>
      <c r="F59" s="327"/>
      <c r="G59" s="327"/>
      <c r="H59" s="327"/>
      <c r="I59" s="328"/>
      <c r="J59" s="72">
        <v>3</v>
      </c>
      <c r="K59" s="72">
        <v>10</v>
      </c>
      <c r="L59" s="97">
        <v>6240000000</v>
      </c>
      <c r="M59" s="128">
        <v>0</v>
      </c>
      <c r="N59" s="137">
        <f>N60</f>
        <v>750000</v>
      </c>
      <c r="O59" s="137">
        <v>200000</v>
      </c>
      <c r="P59" s="137">
        <v>200000</v>
      </c>
    </row>
    <row r="60" spans="1:16" ht="21" customHeight="1">
      <c r="A60" s="69"/>
      <c r="B60" s="77"/>
      <c r="C60" s="332" t="s">
        <v>242</v>
      </c>
      <c r="D60" s="333"/>
      <c r="E60" s="333"/>
      <c r="F60" s="333"/>
      <c r="G60" s="333"/>
      <c r="H60" s="333"/>
      <c r="I60" s="334"/>
      <c r="J60" s="71">
        <v>3</v>
      </c>
      <c r="K60" s="71">
        <v>10</v>
      </c>
      <c r="L60" s="96">
        <v>6240100000</v>
      </c>
      <c r="M60" s="130">
        <v>0</v>
      </c>
      <c r="N60" s="137">
        <f>N61</f>
        <v>750000</v>
      </c>
      <c r="O60" s="137">
        <v>200000</v>
      </c>
      <c r="P60" s="137">
        <v>200000</v>
      </c>
    </row>
    <row r="61" spans="1:16" ht="31.5" customHeight="1">
      <c r="A61" s="69"/>
      <c r="B61" s="77"/>
      <c r="C61" s="332" t="s">
        <v>243</v>
      </c>
      <c r="D61" s="333"/>
      <c r="E61" s="333"/>
      <c r="F61" s="333"/>
      <c r="G61" s="333"/>
      <c r="H61" s="333"/>
      <c r="I61" s="334"/>
      <c r="J61" s="71">
        <v>3</v>
      </c>
      <c r="K61" s="71">
        <v>10</v>
      </c>
      <c r="L61" s="86">
        <v>6240195020</v>
      </c>
      <c r="M61" s="130">
        <v>0</v>
      </c>
      <c r="N61" s="137">
        <f>N62</f>
        <v>750000</v>
      </c>
      <c r="O61" s="137">
        <v>200000</v>
      </c>
      <c r="P61" s="137">
        <v>200000</v>
      </c>
    </row>
    <row r="62" spans="1:16" ht="30" customHeight="1">
      <c r="A62" s="69"/>
      <c r="B62" s="77"/>
      <c r="C62" s="76"/>
      <c r="D62" s="70"/>
      <c r="E62" s="70"/>
      <c r="F62" s="343" t="s">
        <v>221</v>
      </c>
      <c r="G62" s="343"/>
      <c r="H62" s="343"/>
      <c r="I62" s="343"/>
      <c r="J62" s="71">
        <v>3</v>
      </c>
      <c r="K62" s="71">
        <v>10</v>
      </c>
      <c r="L62" s="86">
        <v>6240195020</v>
      </c>
      <c r="M62" s="130" t="s">
        <v>222</v>
      </c>
      <c r="N62" s="137">
        <f>'прил №5'!O77</f>
        <v>750000</v>
      </c>
      <c r="O62" s="137">
        <v>200000</v>
      </c>
      <c r="P62" s="137">
        <v>200000</v>
      </c>
    </row>
    <row r="63" spans="1:16" ht="32.25" customHeight="1">
      <c r="A63" s="69"/>
      <c r="B63" s="77"/>
      <c r="C63" s="326" t="s">
        <v>44</v>
      </c>
      <c r="D63" s="327"/>
      <c r="E63" s="327"/>
      <c r="F63" s="327"/>
      <c r="G63" s="327"/>
      <c r="H63" s="327"/>
      <c r="I63" s="328"/>
      <c r="J63" s="72">
        <v>3</v>
      </c>
      <c r="K63" s="72">
        <v>14</v>
      </c>
      <c r="L63" s="85">
        <v>0</v>
      </c>
      <c r="M63" s="128">
        <v>0</v>
      </c>
      <c r="N63" s="135">
        <f>N64</f>
        <v>10000</v>
      </c>
      <c r="O63" s="135">
        <v>10000</v>
      </c>
      <c r="P63" s="135">
        <v>10000</v>
      </c>
    </row>
    <row r="64" spans="1:16" ht="61.5" customHeight="1">
      <c r="A64" s="69"/>
      <c r="B64" s="77"/>
      <c r="C64" s="326" t="s">
        <v>214</v>
      </c>
      <c r="D64" s="338"/>
      <c r="E64" s="338"/>
      <c r="F64" s="338"/>
      <c r="G64" s="338"/>
      <c r="H64" s="338"/>
      <c r="I64" s="339"/>
      <c r="J64" s="72">
        <v>3</v>
      </c>
      <c r="K64" s="72">
        <v>14</v>
      </c>
      <c r="L64" s="104">
        <v>6200000000</v>
      </c>
      <c r="M64" s="128">
        <v>0</v>
      </c>
      <c r="N64" s="135">
        <f>N65</f>
        <v>10000</v>
      </c>
      <c r="O64" s="135">
        <v>10000</v>
      </c>
      <c r="P64" s="135">
        <v>10000</v>
      </c>
    </row>
    <row r="65" spans="1:16" ht="15.75" customHeight="1">
      <c r="A65" s="69"/>
      <c r="B65" s="77"/>
      <c r="C65" s="326" t="s">
        <v>215</v>
      </c>
      <c r="D65" s="327"/>
      <c r="E65" s="327"/>
      <c r="F65" s="327"/>
      <c r="G65" s="327"/>
      <c r="H65" s="327"/>
      <c r="I65" s="328"/>
      <c r="J65" s="72">
        <v>3</v>
      </c>
      <c r="K65" s="72">
        <v>14</v>
      </c>
      <c r="L65" s="97">
        <v>6240000000</v>
      </c>
      <c r="M65" s="128">
        <v>0</v>
      </c>
      <c r="N65" s="135">
        <f>N66</f>
        <v>10000</v>
      </c>
      <c r="O65" s="135">
        <v>10000</v>
      </c>
      <c r="P65" s="135">
        <v>10000</v>
      </c>
    </row>
    <row r="66" spans="1:16" ht="25.5" customHeight="1">
      <c r="A66" s="69"/>
      <c r="B66" s="77"/>
      <c r="C66" s="329" t="s">
        <v>242</v>
      </c>
      <c r="D66" s="330"/>
      <c r="E66" s="330"/>
      <c r="F66" s="330"/>
      <c r="G66" s="330"/>
      <c r="H66" s="330"/>
      <c r="I66" s="331"/>
      <c r="J66" s="71">
        <v>3</v>
      </c>
      <c r="K66" s="71">
        <v>14</v>
      </c>
      <c r="L66" s="86">
        <v>6240100000</v>
      </c>
      <c r="M66" s="130">
        <v>0</v>
      </c>
      <c r="N66" s="135">
        <f>N67</f>
        <v>10000</v>
      </c>
      <c r="O66" s="135">
        <v>10000</v>
      </c>
      <c r="P66" s="135">
        <v>10000</v>
      </c>
    </row>
    <row r="67" spans="1:16" ht="20.25" customHeight="1">
      <c r="A67" s="69"/>
      <c r="B67" s="77"/>
      <c r="C67" s="76"/>
      <c r="D67" s="329" t="s">
        <v>244</v>
      </c>
      <c r="E67" s="330"/>
      <c r="F67" s="330"/>
      <c r="G67" s="330"/>
      <c r="H67" s="330"/>
      <c r="I67" s="331"/>
      <c r="J67" s="71">
        <v>3</v>
      </c>
      <c r="K67" s="71">
        <v>14</v>
      </c>
      <c r="L67" s="86">
        <v>6240120040</v>
      </c>
      <c r="M67" s="130">
        <v>0</v>
      </c>
      <c r="N67" s="135">
        <f>N68</f>
        <v>10000</v>
      </c>
      <c r="O67" s="135">
        <v>10000</v>
      </c>
      <c r="P67" s="135">
        <v>10000</v>
      </c>
    </row>
    <row r="68" spans="1:16" ht="29.25" customHeight="1">
      <c r="A68" s="69"/>
      <c r="B68" s="77"/>
      <c r="C68" s="76"/>
      <c r="D68" s="70"/>
      <c r="E68" s="70"/>
      <c r="F68" s="320" t="s">
        <v>221</v>
      </c>
      <c r="G68" s="321"/>
      <c r="H68" s="321"/>
      <c r="I68" s="322"/>
      <c r="J68" s="71">
        <v>3</v>
      </c>
      <c r="K68" s="71">
        <v>14</v>
      </c>
      <c r="L68" s="86">
        <v>6240120040</v>
      </c>
      <c r="M68" s="130">
        <v>240</v>
      </c>
      <c r="N68" s="135">
        <f>'прил №5'!O85</f>
        <v>10000</v>
      </c>
      <c r="O68" s="135">
        <v>10000</v>
      </c>
      <c r="P68" s="135">
        <v>10000</v>
      </c>
    </row>
    <row r="69" spans="1:16" ht="18.75" customHeight="1">
      <c r="A69" s="344" t="s">
        <v>245</v>
      </c>
      <c r="B69" s="345"/>
      <c r="C69" s="345"/>
      <c r="D69" s="345"/>
      <c r="E69" s="345"/>
      <c r="F69" s="345"/>
      <c r="G69" s="345"/>
      <c r="H69" s="345"/>
      <c r="I69" s="346"/>
      <c r="J69" s="72">
        <v>4</v>
      </c>
      <c r="K69" s="72">
        <v>0</v>
      </c>
      <c r="L69" s="85">
        <v>0</v>
      </c>
      <c r="M69" s="128">
        <v>0</v>
      </c>
      <c r="N69" s="135">
        <f>N70</f>
        <v>7474051.4800000004</v>
      </c>
      <c r="O69" s="135">
        <v>1989000</v>
      </c>
      <c r="P69" s="135">
        <v>2637000</v>
      </c>
    </row>
    <row r="70" spans="1:16" ht="24" customHeight="1">
      <c r="A70" s="69"/>
      <c r="B70" s="77"/>
      <c r="C70" s="326" t="s">
        <v>62</v>
      </c>
      <c r="D70" s="327"/>
      <c r="E70" s="327"/>
      <c r="F70" s="327"/>
      <c r="G70" s="327"/>
      <c r="H70" s="327"/>
      <c r="I70" s="328"/>
      <c r="J70" s="72">
        <v>4</v>
      </c>
      <c r="K70" s="72">
        <v>9</v>
      </c>
      <c r="L70" s="85">
        <v>0</v>
      </c>
      <c r="M70" s="128">
        <v>0</v>
      </c>
      <c r="N70" s="135">
        <f>N71</f>
        <v>7474051.4800000004</v>
      </c>
      <c r="O70" s="135">
        <v>1989000</v>
      </c>
      <c r="P70" s="135">
        <v>2637000</v>
      </c>
    </row>
    <row r="71" spans="1:16" ht="56.25" customHeight="1">
      <c r="A71" s="69"/>
      <c r="B71" s="77"/>
      <c r="C71" s="326" t="s">
        <v>214</v>
      </c>
      <c r="D71" s="338"/>
      <c r="E71" s="338"/>
      <c r="F71" s="338"/>
      <c r="G71" s="338"/>
      <c r="H71" s="338"/>
      <c r="I71" s="339"/>
      <c r="J71" s="72">
        <v>4</v>
      </c>
      <c r="K71" s="72">
        <v>9</v>
      </c>
      <c r="L71" s="104">
        <v>6200000000</v>
      </c>
      <c r="M71" s="128">
        <v>0</v>
      </c>
      <c r="N71" s="135">
        <f>N72+N77</f>
        <v>7474051.4800000004</v>
      </c>
      <c r="O71" s="135">
        <v>1989000</v>
      </c>
      <c r="P71" s="135">
        <v>2637000</v>
      </c>
    </row>
    <row r="72" spans="1:16" ht="18" customHeight="1">
      <c r="A72" s="69"/>
      <c r="B72" s="77"/>
      <c r="C72" s="326" t="s">
        <v>215</v>
      </c>
      <c r="D72" s="327"/>
      <c r="E72" s="327"/>
      <c r="F72" s="327"/>
      <c r="G72" s="327"/>
      <c r="H72" s="327"/>
      <c r="I72" s="328"/>
      <c r="J72" s="72">
        <v>4</v>
      </c>
      <c r="K72" s="72">
        <v>9</v>
      </c>
      <c r="L72" s="97">
        <v>6240000000</v>
      </c>
      <c r="M72" s="128">
        <v>0</v>
      </c>
      <c r="N72" s="135">
        <f>N73</f>
        <v>6758406.4800000004</v>
      </c>
      <c r="O72" s="135">
        <v>1989000</v>
      </c>
      <c r="P72" s="135">
        <v>2637000</v>
      </c>
    </row>
    <row r="73" spans="1:16" ht="20.25" customHeight="1">
      <c r="A73" s="69"/>
      <c r="B73" s="77"/>
      <c r="C73" s="332" t="s">
        <v>246</v>
      </c>
      <c r="D73" s="333"/>
      <c r="E73" s="333"/>
      <c r="F73" s="333"/>
      <c r="G73" s="333"/>
      <c r="H73" s="333"/>
      <c r="I73" s="334"/>
      <c r="J73" s="71">
        <v>4</v>
      </c>
      <c r="K73" s="71">
        <v>9</v>
      </c>
      <c r="L73" s="95">
        <v>6240200000</v>
      </c>
      <c r="M73" s="130">
        <v>0</v>
      </c>
      <c r="N73" s="135">
        <f>N74</f>
        <v>6758406.4800000004</v>
      </c>
      <c r="O73" s="135">
        <v>1989000</v>
      </c>
      <c r="P73" s="135">
        <v>2637000</v>
      </c>
    </row>
    <row r="74" spans="1:16" ht="33" customHeight="1">
      <c r="A74" s="69"/>
      <c r="B74" s="77"/>
      <c r="C74" s="332" t="s">
        <v>247</v>
      </c>
      <c r="D74" s="333"/>
      <c r="E74" s="333"/>
      <c r="F74" s="333"/>
      <c r="G74" s="333"/>
      <c r="H74" s="333"/>
      <c r="I74" s="334"/>
      <c r="J74" s="71">
        <v>4</v>
      </c>
      <c r="K74" s="71">
        <v>9</v>
      </c>
      <c r="L74" s="95" t="s">
        <v>248</v>
      </c>
      <c r="M74" s="130">
        <v>0</v>
      </c>
      <c r="N74" s="135">
        <f>N75</f>
        <v>6758406.4800000004</v>
      </c>
      <c r="O74" s="135">
        <v>1989000</v>
      </c>
      <c r="P74" s="135">
        <v>2637000</v>
      </c>
    </row>
    <row r="75" spans="1:16" ht="30" customHeight="1">
      <c r="A75" s="69"/>
      <c r="B75" s="77"/>
      <c r="C75" s="332" t="s">
        <v>221</v>
      </c>
      <c r="D75" s="333"/>
      <c r="E75" s="333"/>
      <c r="F75" s="333"/>
      <c r="G75" s="333"/>
      <c r="H75" s="333"/>
      <c r="I75" s="334"/>
      <c r="J75" s="71">
        <v>4</v>
      </c>
      <c r="K75" s="71">
        <v>9</v>
      </c>
      <c r="L75" s="95" t="s">
        <v>248</v>
      </c>
      <c r="M75" s="130">
        <v>0</v>
      </c>
      <c r="N75" s="135">
        <f>N76</f>
        <v>6758406.4800000004</v>
      </c>
      <c r="O75" s="135">
        <v>1989000</v>
      </c>
      <c r="P75" s="135">
        <v>2637000</v>
      </c>
    </row>
    <row r="76" spans="1:16" ht="29.25" customHeight="1">
      <c r="A76" s="69"/>
      <c r="B76" s="77"/>
      <c r="C76" s="332" t="s">
        <v>221</v>
      </c>
      <c r="D76" s="333"/>
      <c r="E76" s="333"/>
      <c r="F76" s="333"/>
      <c r="G76" s="333"/>
      <c r="H76" s="333"/>
      <c r="I76" s="334"/>
      <c r="J76" s="71">
        <v>4</v>
      </c>
      <c r="K76" s="71">
        <v>9</v>
      </c>
      <c r="L76" s="95" t="s">
        <v>248</v>
      </c>
      <c r="M76" s="130">
        <v>240</v>
      </c>
      <c r="N76" s="135">
        <f>'прил №5'!O93</f>
        <v>6758406.4800000004</v>
      </c>
      <c r="O76" s="135">
        <v>1989000</v>
      </c>
      <c r="P76" s="135">
        <v>2637000</v>
      </c>
    </row>
    <row r="77" spans="1:16" ht="21.75" customHeight="1">
      <c r="A77" s="69"/>
      <c r="B77" s="77"/>
      <c r="C77" s="332" t="s">
        <v>249</v>
      </c>
      <c r="D77" s="333"/>
      <c r="E77" s="333"/>
      <c r="F77" s="333"/>
      <c r="G77" s="333"/>
      <c r="H77" s="333"/>
      <c r="I77" s="334"/>
      <c r="J77" s="71">
        <v>4</v>
      </c>
      <c r="K77" s="71">
        <v>9</v>
      </c>
      <c r="L77" s="95">
        <v>6250000000</v>
      </c>
      <c r="M77" s="130">
        <v>0</v>
      </c>
      <c r="N77" s="135">
        <f>N78</f>
        <v>715645</v>
      </c>
      <c r="O77" s="135">
        <v>0</v>
      </c>
      <c r="P77" s="135">
        <v>0</v>
      </c>
    </row>
    <row r="78" spans="1:16" ht="43.5" customHeight="1">
      <c r="A78" s="69"/>
      <c r="B78" s="77"/>
      <c r="C78" s="332" t="s">
        <v>250</v>
      </c>
      <c r="D78" s="333"/>
      <c r="E78" s="333"/>
      <c r="F78" s="333"/>
      <c r="G78" s="333"/>
      <c r="H78" s="333"/>
      <c r="I78" s="334"/>
      <c r="J78" s="71">
        <v>4</v>
      </c>
      <c r="K78" s="71">
        <v>9</v>
      </c>
      <c r="L78" s="95">
        <v>6250000000</v>
      </c>
      <c r="M78" s="130">
        <v>0</v>
      </c>
      <c r="N78" s="135">
        <f>N79+N81</f>
        <v>715645</v>
      </c>
      <c r="O78" s="135">
        <v>0</v>
      </c>
      <c r="P78" s="135">
        <v>0</v>
      </c>
    </row>
    <row r="79" spans="1:16" ht="33" customHeight="1">
      <c r="A79" s="69"/>
      <c r="B79" s="77"/>
      <c r="C79" s="332" t="s">
        <v>251</v>
      </c>
      <c r="D79" s="333"/>
      <c r="E79" s="333"/>
      <c r="F79" s="333"/>
      <c r="G79" s="333"/>
      <c r="H79" s="333"/>
      <c r="I79" s="334"/>
      <c r="J79" s="71">
        <v>4</v>
      </c>
      <c r="K79" s="71">
        <v>9</v>
      </c>
      <c r="L79" s="105" t="s">
        <v>305</v>
      </c>
      <c r="M79" s="130">
        <v>0</v>
      </c>
      <c r="N79" s="135">
        <f>N80</f>
        <v>171650</v>
      </c>
      <c r="O79" s="135">
        <v>0</v>
      </c>
      <c r="P79" s="135">
        <v>0</v>
      </c>
    </row>
    <row r="80" spans="1:16" ht="39" customHeight="1">
      <c r="A80" s="69"/>
      <c r="B80" s="77"/>
      <c r="C80" s="332" t="s">
        <v>221</v>
      </c>
      <c r="D80" s="333"/>
      <c r="E80" s="333"/>
      <c r="F80" s="333"/>
      <c r="G80" s="333"/>
      <c r="H80" s="333"/>
      <c r="I80" s="334"/>
      <c r="J80" s="71">
        <v>4</v>
      </c>
      <c r="K80" s="71">
        <v>9</v>
      </c>
      <c r="L80" s="105" t="s">
        <v>305</v>
      </c>
      <c r="M80" s="130">
        <v>240</v>
      </c>
      <c r="N80" s="135">
        <f>'прил №5'!O99</f>
        <v>171650</v>
      </c>
      <c r="O80" s="135">
        <v>0</v>
      </c>
      <c r="P80" s="135">
        <v>0</v>
      </c>
    </row>
    <row r="81" spans="1:16" ht="20.25" customHeight="1">
      <c r="A81" s="69"/>
      <c r="B81" s="77"/>
      <c r="C81" s="332" t="s">
        <v>252</v>
      </c>
      <c r="D81" s="333"/>
      <c r="E81" s="333"/>
      <c r="F81" s="333"/>
      <c r="G81" s="333"/>
      <c r="H81" s="333"/>
      <c r="I81" s="334"/>
      <c r="J81" s="116">
        <v>4</v>
      </c>
      <c r="K81" s="71">
        <v>9</v>
      </c>
      <c r="L81" s="105" t="s">
        <v>306</v>
      </c>
      <c r="M81" s="130">
        <v>0</v>
      </c>
      <c r="N81" s="135">
        <f>N82</f>
        <v>543995</v>
      </c>
      <c r="O81" s="135">
        <v>0</v>
      </c>
      <c r="P81" s="135">
        <v>0</v>
      </c>
    </row>
    <row r="82" spans="1:16" ht="33" customHeight="1">
      <c r="A82" s="69"/>
      <c r="B82" s="77"/>
      <c r="C82" s="332" t="s">
        <v>221</v>
      </c>
      <c r="D82" s="333"/>
      <c r="E82" s="333"/>
      <c r="F82" s="333"/>
      <c r="G82" s="333"/>
      <c r="H82" s="333"/>
      <c r="I82" s="334"/>
      <c r="J82" s="71">
        <v>4</v>
      </c>
      <c r="K82" s="71">
        <v>9</v>
      </c>
      <c r="L82" s="105" t="s">
        <v>306</v>
      </c>
      <c r="M82" s="130">
        <v>240</v>
      </c>
      <c r="N82" s="135">
        <f>'прил №5'!O102</f>
        <v>543995</v>
      </c>
      <c r="O82" s="135">
        <v>0</v>
      </c>
      <c r="P82" s="135">
        <v>0</v>
      </c>
    </row>
    <row r="83" spans="1:16" ht="19.5" customHeight="1">
      <c r="A83" s="344" t="s">
        <v>253</v>
      </c>
      <c r="B83" s="345"/>
      <c r="C83" s="345"/>
      <c r="D83" s="345"/>
      <c r="E83" s="345"/>
      <c r="F83" s="345"/>
      <c r="G83" s="345"/>
      <c r="H83" s="345"/>
      <c r="I83" s="346"/>
      <c r="J83" s="72">
        <v>5</v>
      </c>
      <c r="K83" s="72">
        <v>0</v>
      </c>
      <c r="L83" s="85">
        <v>0</v>
      </c>
      <c r="M83" s="128">
        <v>0</v>
      </c>
      <c r="N83" s="135">
        <f>N84+N89+N95</f>
        <v>4616569.08</v>
      </c>
      <c r="O83" s="135">
        <v>2042734</v>
      </c>
      <c r="P83" s="135">
        <v>2626111</v>
      </c>
    </row>
    <row r="84" spans="1:16" ht="17.25" customHeight="1">
      <c r="A84" s="69"/>
      <c r="B84" s="77"/>
      <c r="C84" s="326" t="s">
        <v>43</v>
      </c>
      <c r="D84" s="327"/>
      <c r="E84" s="327"/>
      <c r="F84" s="327"/>
      <c r="G84" s="327"/>
      <c r="H84" s="327"/>
      <c r="I84" s="328"/>
      <c r="J84" s="72">
        <v>5</v>
      </c>
      <c r="K84" s="72">
        <v>1</v>
      </c>
      <c r="L84" s="85">
        <v>0</v>
      </c>
      <c r="M84" s="128">
        <v>0</v>
      </c>
      <c r="N84" s="135">
        <f>N85</f>
        <v>60000</v>
      </c>
      <c r="O84" s="135">
        <v>60000</v>
      </c>
      <c r="P84" s="135">
        <v>60000</v>
      </c>
    </row>
    <row r="85" spans="1:16" ht="21.75" customHeight="1">
      <c r="A85" s="69"/>
      <c r="B85" s="77"/>
      <c r="C85" s="76"/>
      <c r="D85" s="320" t="s">
        <v>229</v>
      </c>
      <c r="E85" s="321"/>
      <c r="F85" s="321"/>
      <c r="G85" s="321"/>
      <c r="H85" s="321"/>
      <c r="I85" s="322"/>
      <c r="J85" s="71">
        <v>5</v>
      </c>
      <c r="K85" s="71">
        <v>1</v>
      </c>
      <c r="L85" s="88">
        <v>7700000000</v>
      </c>
      <c r="M85" s="130">
        <v>0</v>
      </c>
      <c r="N85" s="136">
        <f>N86</f>
        <v>60000</v>
      </c>
      <c r="O85" s="136">
        <v>60000</v>
      </c>
      <c r="P85" s="136">
        <v>60000</v>
      </c>
    </row>
    <row r="86" spans="1:16" ht="20.25" customHeight="1">
      <c r="A86" s="69"/>
      <c r="B86" s="77"/>
      <c r="C86" s="76"/>
      <c r="D86" s="320" t="s">
        <v>254</v>
      </c>
      <c r="E86" s="321"/>
      <c r="F86" s="321"/>
      <c r="G86" s="321"/>
      <c r="H86" s="321"/>
      <c r="I86" s="322"/>
      <c r="J86" s="71">
        <v>5</v>
      </c>
      <c r="K86" s="71">
        <v>1</v>
      </c>
      <c r="L86" s="88">
        <v>7730000000</v>
      </c>
      <c r="M86" s="130">
        <v>0</v>
      </c>
      <c r="N86" s="136">
        <f>N87</f>
        <v>60000</v>
      </c>
      <c r="O86" s="136">
        <v>60000</v>
      </c>
      <c r="P86" s="136">
        <v>60000</v>
      </c>
    </row>
    <row r="87" spans="1:16" ht="45" customHeight="1">
      <c r="A87" s="69"/>
      <c r="B87" s="77"/>
      <c r="C87" s="76"/>
      <c r="D87" s="70"/>
      <c r="E87" s="320" t="s">
        <v>255</v>
      </c>
      <c r="F87" s="321"/>
      <c r="G87" s="321"/>
      <c r="H87" s="321"/>
      <c r="I87" s="322"/>
      <c r="J87" s="71">
        <v>5</v>
      </c>
      <c r="K87" s="71">
        <v>1</v>
      </c>
      <c r="L87" s="88">
        <v>7730090140</v>
      </c>
      <c r="M87" s="130">
        <v>0</v>
      </c>
      <c r="N87" s="136">
        <f>N88</f>
        <v>60000</v>
      </c>
      <c r="O87" s="136">
        <v>60000</v>
      </c>
      <c r="P87" s="136">
        <v>60000</v>
      </c>
    </row>
    <row r="88" spans="1:16" ht="20.25" customHeight="1">
      <c r="A88" s="69"/>
      <c r="B88" s="77"/>
      <c r="C88" s="76"/>
      <c r="D88" s="70"/>
      <c r="E88" s="70"/>
      <c r="F88" s="343" t="s">
        <v>221</v>
      </c>
      <c r="G88" s="343"/>
      <c r="H88" s="343"/>
      <c r="I88" s="343"/>
      <c r="J88" s="71">
        <v>5</v>
      </c>
      <c r="K88" s="71">
        <v>1</v>
      </c>
      <c r="L88" s="88">
        <v>7730090140</v>
      </c>
      <c r="M88" s="130" t="s">
        <v>222</v>
      </c>
      <c r="N88" s="136">
        <f>'прил №5'!O109</f>
        <v>60000</v>
      </c>
      <c r="O88" s="136">
        <v>60000</v>
      </c>
      <c r="P88" s="136">
        <v>60000</v>
      </c>
    </row>
    <row r="89" spans="1:16" ht="24.75" customHeight="1">
      <c r="A89" s="69"/>
      <c r="B89" s="77"/>
      <c r="C89" s="326" t="s">
        <v>178</v>
      </c>
      <c r="D89" s="327"/>
      <c r="E89" s="327"/>
      <c r="F89" s="327"/>
      <c r="G89" s="327"/>
      <c r="H89" s="327"/>
      <c r="I89" s="328"/>
      <c r="J89" s="72">
        <v>5</v>
      </c>
      <c r="K89" s="72">
        <v>2</v>
      </c>
      <c r="L89" s="85">
        <v>0</v>
      </c>
      <c r="M89" s="128">
        <v>0</v>
      </c>
      <c r="N89" s="136">
        <f>N90</f>
        <v>427720</v>
      </c>
      <c r="O89" s="136">
        <v>0</v>
      </c>
      <c r="P89" s="136">
        <v>0</v>
      </c>
    </row>
    <row r="90" spans="1:16" ht="60" customHeight="1">
      <c r="A90" s="69"/>
      <c r="B90" s="77"/>
      <c r="C90" s="326" t="s">
        <v>214</v>
      </c>
      <c r="D90" s="327"/>
      <c r="E90" s="327"/>
      <c r="F90" s="327"/>
      <c r="G90" s="327"/>
      <c r="H90" s="327"/>
      <c r="I90" s="328"/>
      <c r="J90" s="71">
        <v>5</v>
      </c>
      <c r="K90" s="71">
        <v>2</v>
      </c>
      <c r="L90" s="88">
        <v>6200000000</v>
      </c>
      <c r="M90" s="130">
        <v>0</v>
      </c>
      <c r="N90" s="136">
        <f>N91</f>
        <v>427720</v>
      </c>
      <c r="O90" s="136">
        <v>0</v>
      </c>
      <c r="P90" s="136">
        <v>0</v>
      </c>
    </row>
    <row r="91" spans="1:16" ht="19.5" customHeight="1">
      <c r="A91" s="69"/>
      <c r="B91" s="77"/>
      <c r="C91" s="326" t="s">
        <v>215</v>
      </c>
      <c r="D91" s="327"/>
      <c r="E91" s="327"/>
      <c r="F91" s="327"/>
      <c r="G91" s="327"/>
      <c r="H91" s="327"/>
      <c r="I91" s="328"/>
      <c r="J91" s="71">
        <v>5</v>
      </c>
      <c r="K91" s="71">
        <v>2</v>
      </c>
      <c r="L91" s="88">
        <v>6240000000</v>
      </c>
      <c r="M91" s="130">
        <v>0</v>
      </c>
      <c r="N91" s="136">
        <f>N92</f>
        <v>427720</v>
      </c>
      <c r="O91" s="136">
        <v>0</v>
      </c>
      <c r="P91" s="136">
        <v>0</v>
      </c>
    </row>
    <row r="92" spans="1:16" ht="31.5" customHeight="1">
      <c r="A92" s="69"/>
      <c r="B92" s="77"/>
      <c r="C92" s="326" t="s">
        <v>256</v>
      </c>
      <c r="D92" s="327"/>
      <c r="E92" s="327"/>
      <c r="F92" s="327"/>
      <c r="G92" s="327"/>
      <c r="H92" s="327"/>
      <c r="I92" s="328"/>
      <c r="J92" s="71">
        <v>5</v>
      </c>
      <c r="K92" s="71">
        <v>2</v>
      </c>
      <c r="L92" s="88">
        <v>6240600000</v>
      </c>
      <c r="M92" s="130">
        <v>0</v>
      </c>
      <c r="N92" s="136">
        <f>N93</f>
        <v>427720</v>
      </c>
      <c r="O92" s="136">
        <v>0</v>
      </c>
      <c r="P92" s="136">
        <v>0</v>
      </c>
    </row>
    <row r="93" spans="1:16" ht="23.25" customHeight="1">
      <c r="A93" s="69"/>
      <c r="B93" s="77"/>
      <c r="C93" s="320" t="s">
        <v>257</v>
      </c>
      <c r="D93" s="321"/>
      <c r="E93" s="321"/>
      <c r="F93" s="321"/>
      <c r="G93" s="321"/>
      <c r="H93" s="321"/>
      <c r="I93" s="322"/>
      <c r="J93" s="71">
        <v>5</v>
      </c>
      <c r="K93" s="71">
        <v>2</v>
      </c>
      <c r="L93" s="88">
        <v>6240690120</v>
      </c>
      <c r="M93" s="130">
        <v>0</v>
      </c>
      <c r="N93" s="136">
        <f>N94</f>
        <v>427720</v>
      </c>
      <c r="O93" s="136">
        <v>0</v>
      </c>
      <c r="P93" s="136">
        <v>0</v>
      </c>
    </row>
    <row r="94" spans="1:16" ht="42" customHeight="1">
      <c r="A94" s="69"/>
      <c r="B94" s="77"/>
      <c r="C94" s="76"/>
      <c r="D94" s="70"/>
      <c r="E94" s="70"/>
      <c r="F94" s="343" t="s">
        <v>258</v>
      </c>
      <c r="G94" s="343"/>
      <c r="H94" s="343"/>
      <c r="I94" s="343"/>
      <c r="J94" s="71">
        <v>5</v>
      </c>
      <c r="K94" s="71">
        <v>2</v>
      </c>
      <c r="L94" s="88">
        <v>6240690120</v>
      </c>
      <c r="M94" s="130">
        <v>240</v>
      </c>
      <c r="N94" s="136">
        <f>'прил №5'!O116</f>
        <v>427720</v>
      </c>
      <c r="O94" s="136">
        <v>0</v>
      </c>
      <c r="P94" s="136">
        <v>0</v>
      </c>
    </row>
    <row r="95" spans="1:16" ht="19.5" customHeight="1">
      <c r="A95" s="69">
        <v>2.3208016240475001E+19</v>
      </c>
      <c r="B95" s="77"/>
      <c r="C95" s="326" t="s">
        <v>36</v>
      </c>
      <c r="D95" s="327"/>
      <c r="E95" s="327"/>
      <c r="F95" s="327"/>
      <c r="G95" s="327"/>
      <c r="H95" s="327"/>
      <c r="I95" s="328"/>
      <c r="J95" s="72">
        <v>5</v>
      </c>
      <c r="K95" s="72">
        <v>3</v>
      </c>
      <c r="L95" s="85">
        <v>0</v>
      </c>
      <c r="M95" s="128">
        <v>0</v>
      </c>
      <c r="N95" s="135">
        <f>N96</f>
        <v>4128849.08</v>
      </c>
      <c r="O95" s="135">
        <v>1982734</v>
      </c>
      <c r="P95" s="135">
        <v>2566111</v>
      </c>
    </row>
    <row r="96" spans="1:16" ht="60" customHeight="1">
      <c r="A96" s="69"/>
      <c r="B96" s="77"/>
      <c r="C96" s="326" t="s">
        <v>214</v>
      </c>
      <c r="D96" s="338"/>
      <c r="E96" s="338"/>
      <c r="F96" s="338"/>
      <c r="G96" s="338"/>
      <c r="H96" s="338"/>
      <c r="I96" s="339"/>
      <c r="J96" s="72">
        <v>5</v>
      </c>
      <c r="K96" s="72">
        <v>3</v>
      </c>
      <c r="L96" s="104">
        <v>6200000000</v>
      </c>
      <c r="M96" s="128">
        <v>0</v>
      </c>
      <c r="N96" s="135">
        <f>N97</f>
        <v>4128849.08</v>
      </c>
      <c r="O96" s="135">
        <v>1982734</v>
      </c>
      <c r="P96" s="135">
        <v>2566111</v>
      </c>
    </row>
    <row r="97" spans="1:16" ht="17.25" customHeight="1">
      <c r="A97" s="69"/>
      <c r="B97" s="77"/>
      <c r="C97" s="326" t="s">
        <v>215</v>
      </c>
      <c r="D97" s="327"/>
      <c r="E97" s="327"/>
      <c r="F97" s="327"/>
      <c r="G97" s="327"/>
      <c r="H97" s="327"/>
      <c r="I97" s="328"/>
      <c r="J97" s="72">
        <v>5</v>
      </c>
      <c r="K97" s="72">
        <v>3</v>
      </c>
      <c r="L97" s="97">
        <v>6240000000</v>
      </c>
      <c r="M97" s="128">
        <v>0</v>
      </c>
      <c r="N97" s="135">
        <f>N98</f>
        <v>4128849.08</v>
      </c>
      <c r="O97" s="135">
        <v>1982734</v>
      </c>
      <c r="P97" s="135">
        <v>2566111</v>
      </c>
    </row>
    <row r="98" spans="1:16" ht="30" customHeight="1">
      <c r="A98" s="69"/>
      <c r="B98" s="77"/>
      <c r="C98" s="340" t="s">
        <v>259</v>
      </c>
      <c r="D98" s="341"/>
      <c r="E98" s="341"/>
      <c r="F98" s="341"/>
      <c r="G98" s="341"/>
      <c r="H98" s="341"/>
      <c r="I98" s="342"/>
      <c r="J98" s="72">
        <v>5</v>
      </c>
      <c r="K98" s="72">
        <v>3</v>
      </c>
      <c r="L98" s="98">
        <v>6240300000</v>
      </c>
      <c r="M98" s="128">
        <v>0</v>
      </c>
      <c r="N98" s="135">
        <f>N99</f>
        <v>4128849.08</v>
      </c>
      <c r="O98" s="135">
        <v>1982734</v>
      </c>
      <c r="P98" s="135">
        <v>2566111</v>
      </c>
    </row>
    <row r="99" spans="1:16" ht="32.25" customHeight="1">
      <c r="A99" s="69"/>
      <c r="B99" s="77"/>
      <c r="C99" s="76"/>
      <c r="D99" s="145"/>
      <c r="E99" s="332" t="s">
        <v>260</v>
      </c>
      <c r="F99" s="333"/>
      <c r="G99" s="333"/>
      <c r="H99" s="333"/>
      <c r="I99" s="334"/>
      <c r="J99" s="71">
        <v>5</v>
      </c>
      <c r="K99" s="71">
        <v>3</v>
      </c>
      <c r="L99" s="86">
        <v>6240395310</v>
      </c>
      <c r="M99" s="130">
        <v>0</v>
      </c>
      <c r="N99" s="135">
        <f>N100</f>
        <v>4128849.08</v>
      </c>
      <c r="O99" s="135">
        <v>1982734</v>
      </c>
      <c r="P99" s="135">
        <v>2566111</v>
      </c>
    </row>
    <row r="100" spans="1:16" ht="30" customHeight="1">
      <c r="A100" s="69"/>
      <c r="B100" s="77"/>
      <c r="C100" s="76"/>
      <c r="D100" s="70"/>
      <c r="E100" s="70"/>
      <c r="F100" s="343" t="s">
        <v>221</v>
      </c>
      <c r="G100" s="343"/>
      <c r="H100" s="343"/>
      <c r="I100" s="343"/>
      <c r="J100" s="71">
        <v>5</v>
      </c>
      <c r="K100" s="71">
        <v>3</v>
      </c>
      <c r="L100" s="86">
        <v>6240395310</v>
      </c>
      <c r="M100" s="130" t="s">
        <v>222</v>
      </c>
      <c r="N100" s="135">
        <f>'прил №5'!O123</f>
        <v>4128849.08</v>
      </c>
      <c r="O100" s="135">
        <v>1982734</v>
      </c>
      <c r="P100" s="135">
        <v>2566111</v>
      </c>
    </row>
    <row r="101" spans="1:16" ht="18.75" customHeight="1">
      <c r="A101" s="347" t="s">
        <v>261</v>
      </c>
      <c r="B101" s="348"/>
      <c r="C101" s="348"/>
      <c r="D101" s="348"/>
      <c r="E101" s="348"/>
      <c r="F101" s="348"/>
      <c r="G101" s="348"/>
      <c r="H101" s="348"/>
      <c r="I101" s="349"/>
      <c r="J101" s="82">
        <v>8</v>
      </c>
      <c r="K101" s="82">
        <v>0</v>
      </c>
      <c r="L101" s="89">
        <v>0</v>
      </c>
      <c r="M101" s="131">
        <v>0</v>
      </c>
      <c r="N101" s="137">
        <f>N102</f>
        <v>10021141.699999999</v>
      </c>
      <c r="O101" s="137">
        <v>10101852</v>
      </c>
      <c r="P101" s="137">
        <v>10150700</v>
      </c>
    </row>
    <row r="102" spans="1:16" ht="19.5" customHeight="1">
      <c r="A102" s="146"/>
      <c r="B102" s="143"/>
      <c r="C102" s="317" t="s">
        <v>37</v>
      </c>
      <c r="D102" s="318"/>
      <c r="E102" s="318"/>
      <c r="F102" s="318"/>
      <c r="G102" s="318"/>
      <c r="H102" s="318"/>
      <c r="I102" s="319"/>
      <c r="J102" s="82">
        <v>8</v>
      </c>
      <c r="K102" s="82">
        <v>1</v>
      </c>
      <c r="L102" s="89">
        <v>0</v>
      </c>
      <c r="M102" s="131">
        <v>0</v>
      </c>
      <c r="N102" s="137">
        <f>N103</f>
        <v>10021141.699999999</v>
      </c>
      <c r="O102" s="137">
        <v>10101852</v>
      </c>
      <c r="P102" s="137">
        <v>10150700</v>
      </c>
    </row>
    <row r="103" spans="1:16" ht="58.5" customHeight="1">
      <c r="A103" s="146"/>
      <c r="B103" s="143"/>
      <c r="C103" s="317" t="s">
        <v>214</v>
      </c>
      <c r="D103" s="318"/>
      <c r="E103" s="318"/>
      <c r="F103" s="318"/>
      <c r="G103" s="318"/>
      <c r="H103" s="318"/>
      <c r="I103" s="319"/>
      <c r="J103" s="82">
        <v>8</v>
      </c>
      <c r="K103" s="82">
        <v>1</v>
      </c>
      <c r="L103" s="89">
        <v>6200000000</v>
      </c>
      <c r="M103" s="131">
        <v>0</v>
      </c>
      <c r="N103" s="137">
        <f>N104</f>
        <v>10021141.699999999</v>
      </c>
      <c r="O103" s="137">
        <v>10101852</v>
      </c>
      <c r="P103" s="137">
        <v>10150700</v>
      </c>
    </row>
    <row r="104" spans="1:16" ht="23.25" customHeight="1">
      <c r="A104" s="146"/>
      <c r="B104" s="147"/>
      <c r="C104" s="326" t="s">
        <v>215</v>
      </c>
      <c r="D104" s="327"/>
      <c r="E104" s="327"/>
      <c r="F104" s="327"/>
      <c r="G104" s="327"/>
      <c r="H104" s="327"/>
      <c r="I104" s="328"/>
      <c r="J104" s="72">
        <v>8</v>
      </c>
      <c r="K104" s="72">
        <v>1</v>
      </c>
      <c r="L104" s="97">
        <v>6240000000</v>
      </c>
      <c r="M104" s="128">
        <v>0</v>
      </c>
      <c r="N104" s="137">
        <f>N105</f>
        <v>10021141.699999999</v>
      </c>
      <c r="O104" s="137">
        <v>10101852</v>
      </c>
      <c r="P104" s="137">
        <v>10150700</v>
      </c>
    </row>
    <row r="105" spans="1:16" ht="23.25" customHeight="1">
      <c r="A105" s="69"/>
      <c r="B105" s="77"/>
      <c r="C105" s="332" t="s">
        <v>262</v>
      </c>
      <c r="D105" s="333"/>
      <c r="E105" s="333"/>
      <c r="F105" s="333"/>
      <c r="G105" s="333"/>
      <c r="H105" s="333"/>
      <c r="I105" s="334"/>
      <c r="J105" s="71">
        <v>8</v>
      </c>
      <c r="K105" s="71">
        <v>1</v>
      </c>
      <c r="L105" s="95">
        <v>6240400000</v>
      </c>
      <c r="M105" s="130">
        <v>0</v>
      </c>
      <c r="N105" s="137">
        <f>N108+N106+N110</f>
        <v>10021141.699999999</v>
      </c>
      <c r="O105" s="137">
        <v>10101852</v>
      </c>
      <c r="P105" s="137">
        <v>10150700</v>
      </c>
    </row>
    <row r="106" spans="1:16" ht="33" customHeight="1">
      <c r="A106" s="69"/>
      <c r="B106" s="77"/>
      <c r="C106" s="320" t="s">
        <v>265</v>
      </c>
      <c r="D106" s="321"/>
      <c r="E106" s="321"/>
      <c r="F106" s="321"/>
      <c r="G106" s="321"/>
      <c r="H106" s="321"/>
      <c r="I106" s="322"/>
      <c r="J106" s="71">
        <v>8</v>
      </c>
      <c r="K106" s="71">
        <v>1</v>
      </c>
      <c r="L106" s="86">
        <v>6240495220</v>
      </c>
      <c r="M106" s="130">
        <v>0</v>
      </c>
      <c r="N106" s="136">
        <f>N107</f>
        <v>1570441.7000000002</v>
      </c>
      <c r="O106" s="136">
        <v>1651152</v>
      </c>
      <c r="P106" s="136">
        <v>1700000</v>
      </c>
    </row>
    <row r="107" spans="1:16" ht="35.25" customHeight="1">
      <c r="A107" s="69"/>
      <c r="B107" s="77"/>
      <c r="C107" s="76"/>
      <c r="D107" s="70"/>
      <c r="E107" s="70"/>
      <c r="F107" s="323" t="s">
        <v>221</v>
      </c>
      <c r="G107" s="324"/>
      <c r="H107" s="324"/>
      <c r="I107" s="325"/>
      <c r="J107" s="71">
        <v>8</v>
      </c>
      <c r="K107" s="71">
        <v>1</v>
      </c>
      <c r="L107" s="86">
        <v>6240495220</v>
      </c>
      <c r="M107" s="130">
        <v>240</v>
      </c>
      <c r="N107" s="136">
        <f>'прил №5'!O131</f>
        <v>1570441.7000000002</v>
      </c>
      <c r="O107" s="136">
        <v>1651152</v>
      </c>
      <c r="P107" s="136">
        <v>1700000</v>
      </c>
    </row>
    <row r="108" spans="1:16" ht="63" customHeight="1">
      <c r="A108" s="69"/>
      <c r="B108" s="77"/>
      <c r="C108" s="332" t="s">
        <v>263</v>
      </c>
      <c r="D108" s="333"/>
      <c r="E108" s="333"/>
      <c r="F108" s="333"/>
      <c r="G108" s="333"/>
      <c r="H108" s="333"/>
      <c r="I108" s="334"/>
      <c r="J108" s="71">
        <v>8</v>
      </c>
      <c r="K108" s="71">
        <v>1</v>
      </c>
      <c r="L108" s="95" t="s">
        <v>264</v>
      </c>
      <c r="M108" s="129">
        <v>0</v>
      </c>
      <c r="N108" s="138">
        <f>N109</f>
        <v>6844300</v>
      </c>
      <c r="O108" s="136">
        <v>8450700</v>
      </c>
      <c r="P108" s="136">
        <v>8450700</v>
      </c>
    </row>
    <row r="109" spans="1:16" ht="19.5" customHeight="1">
      <c r="A109" s="69"/>
      <c r="B109" s="77"/>
      <c r="C109" s="76"/>
      <c r="D109" s="320" t="s">
        <v>126</v>
      </c>
      <c r="E109" s="321"/>
      <c r="F109" s="321"/>
      <c r="G109" s="321"/>
      <c r="H109" s="321"/>
      <c r="I109" s="322"/>
      <c r="J109" s="71">
        <v>8</v>
      </c>
      <c r="K109" s="71">
        <v>1</v>
      </c>
      <c r="L109" s="95" t="s">
        <v>264</v>
      </c>
      <c r="M109" s="130">
        <v>540</v>
      </c>
      <c r="N109" s="136">
        <f>'прил №5'!O135</f>
        <v>6844300</v>
      </c>
      <c r="O109" s="136">
        <v>8450700</v>
      </c>
      <c r="P109" s="136">
        <v>8450700</v>
      </c>
    </row>
    <row r="110" spans="1:16" ht="48.75" customHeight="1">
      <c r="A110" s="148"/>
      <c r="B110" s="77"/>
      <c r="C110" s="320" t="s">
        <v>267</v>
      </c>
      <c r="D110" s="321"/>
      <c r="E110" s="321"/>
      <c r="F110" s="321"/>
      <c r="G110" s="321"/>
      <c r="H110" s="321"/>
      <c r="I110" s="322"/>
      <c r="J110" s="71">
        <v>8</v>
      </c>
      <c r="K110" s="71">
        <v>1</v>
      </c>
      <c r="L110" s="95" t="s">
        <v>268</v>
      </c>
      <c r="M110" s="130">
        <v>0</v>
      </c>
      <c r="N110" s="136">
        <f>N111</f>
        <v>1606400</v>
      </c>
      <c r="O110" s="136">
        <v>0</v>
      </c>
      <c r="P110" s="136">
        <v>0</v>
      </c>
    </row>
    <row r="111" spans="1:16" ht="21.75" customHeight="1">
      <c r="A111" s="148"/>
      <c r="B111" s="77"/>
      <c r="C111" s="76"/>
      <c r="D111" s="70"/>
      <c r="E111" s="70"/>
      <c r="F111" s="320" t="s">
        <v>126</v>
      </c>
      <c r="G111" s="321"/>
      <c r="H111" s="321"/>
      <c r="I111" s="352"/>
      <c r="J111" s="71">
        <v>8</v>
      </c>
      <c r="K111" s="71">
        <v>1</v>
      </c>
      <c r="L111" s="105" t="s">
        <v>268</v>
      </c>
      <c r="M111" s="130">
        <v>540</v>
      </c>
      <c r="N111" s="136">
        <f>'прил №5'!O137</f>
        <v>1606400</v>
      </c>
      <c r="O111" s="136">
        <v>0</v>
      </c>
      <c r="P111" s="136">
        <v>0</v>
      </c>
    </row>
    <row r="112" spans="1:16" ht="18.75" customHeight="1">
      <c r="A112" s="118"/>
      <c r="B112" s="350" t="s">
        <v>173</v>
      </c>
      <c r="C112" s="350"/>
      <c r="D112" s="350"/>
      <c r="E112" s="350"/>
      <c r="F112" s="350"/>
      <c r="G112" s="350"/>
      <c r="H112" s="350"/>
      <c r="I112" s="351"/>
      <c r="J112" s="72">
        <v>10</v>
      </c>
      <c r="K112" s="72">
        <v>0</v>
      </c>
      <c r="L112" s="85">
        <v>0</v>
      </c>
      <c r="M112" s="128">
        <v>0</v>
      </c>
      <c r="N112" s="135">
        <f t="shared" ref="N112:N117" si="1">N113</f>
        <v>110000</v>
      </c>
      <c r="O112" s="135">
        <v>90000</v>
      </c>
      <c r="P112" s="135">
        <v>90000</v>
      </c>
    </row>
    <row r="113" spans="1:16" ht="18.75" customHeight="1">
      <c r="A113" s="118"/>
      <c r="B113" s="103"/>
      <c r="C113" s="327" t="s">
        <v>174</v>
      </c>
      <c r="D113" s="327"/>
      <c r="E113" s="327"/>
      <c r="F113" s="327"/>
      <c r="G113" s="327"/>
      <c r="H113" s="327"/>
      <c r="I113" s="328"/>
      <c r="J113" s="72">
        <v>10</v>
      </c>
      <c r="K113" s="72">
        <v>1</v>
      </c>
      <c r="L113" s="85">
        <v>0</v>
      </c>
      <c r="M113" s="128">
        <v>0</v>
      </c>
      <c r="N113" s="135">
        <f t="shared" si="1"/>
        <v>110000</v>
      </c>
      <c r="O113" s="135">
        <v>90000</v>
      </c>
      <c r="P113" s="135">
        <v>90000</v>
      </c>
    </row>
    <row r="114" spans="1:16" ht="60" customHeight="1">
      <c r="A114" s="118"/>
      <c r="B114" s="103"/>
      <c r="C114" s="317" t="s">
        <v>214</v>
      </c>
      <c r="D114" s="318"/>
      <c r="E114" s="318"/>
      <c r="F114" s="318"/>
      <c r="G114" s="318"/>
      <c r="H114" s="318"/>
      <c r="I114" s="319"/>
      <c r="J114" s="72">
        <v>10</v>
      </c>
      <c r="K114" s="72">
        <v>1</v>
      </c>
      <c r="L114" s="85">
        <v>6200000000</v>
      </c>
      <c r="M114" s="128">
        <v>0</v>
      </c>
      <c r="N114" s="135">
        <f t="shared" si="1"/>
        <v>110000</v>
      </c>
      <c r="O114" s="135">
        <v>90000</v>
      </c>
      <c r="P114" s="135">
        <v>90000</v>
      </c>
    </row>
    <row r="115" spans="1:16" ht="18.75" customHeight="1">
      <c r="A115" s="118"/>
      <c r="B115" s="103"/>
      <c r="C115" s="326" t="s">
        <v>215</v>
      </c>
      <c r="D115" s="327"/>
      <c r="E115" s="327"/>
      <c r="F115" s="327"/>
      <c r="G115" s="327"/>
      <c r="H115" s="327"/>
      <c r="I115" s="328"/>
      <c r="J115" s="72">
        <v>10</v>
      </c>
      <c r="K115" s="72">
        <v>1</v>
      </c>
      <c r="L115" s="97">
        <v>6240000000</v>
      </c>
      <c r="M115" s="128">
        <v>0</v>
      </c>
      <c r="N115" s="135">
        <f t="shared" si="1"/>
        <v>110000</v>
      </c>
      <c r="O115" s="135">
        <v>90000</v>
      </c>
      <c r="P115" s="135">
        <v>90000</v>
      </c>
    </row>
    <row r="116" spans="1:16" ht="31.5" customHeight="1">
      <c r="A116" s="118"/>
      <c r="B116" s="103"/>
      <c r="C116" s="321" t="s">
        <v>216</v>
      </c>
      <c r="D116" s="321"/>
      <c r="E116" s="321"/>
      <c r="F116" s="321"/>
      <c r="G116" s="321"/>
      <c r="H116" s="321"/>
      <c r="I116" s="322"/>
      <c r="J116" s="71">
        <v>10</v>
      </c>
      <c r="K116" s="71">
        <v>1</v>
      </c>
      <c r="L116" s="86">
        <v>6240500000</v>
      </c>
      <c r="M116" s="130">
        <v>0</v>
      </c>
      <c r="N116" s="135">
        <f t="shared" si="1"/>
        <v>110000</v>
      </c>
      <c r="O116" s="135">
        <v>90000</v>
      </c>
      <c r="P116" s="135">
        <v>90000</v>
      </c>
    </row>
    <row r="117" spans="1:16" ht="21.75" customHeight="1">
      <c r="A117" s="118"/>
      <c r="B117" s="103"/>
      <c r="C117" s="321" t="s">
        <v>269</v>
      </c>
      <c r="D117" s="321"/>
      <c r="E117" s="321"/>
      <c r="F117" s="321"/>
      <c r="G117" s="321"/>
      <c r="H117" s="321"/>
      <c r="I117" s="322"/>
      <c r="J117" s="71">
        <v>10</v>
      </c>
      <c r="K117" s="71">
        <v>1</v>
      </c>
      <c r="L117" s="86">
        <v>6240525050</v>
      </c>
      <c r="M117" s="130">
        <v>0</v>
      </c>
      <c r="N117" s="135">
        <f t="shared" si="1"/>
        <v>110000</v>
      </c>
      <c r="O117" s="135">
        <v>90000</v>
      </c>
      <c r="P117" s="135">
        <v>90000</v>
      </c>
    </row>
    <row r="118" spans="1:16" ht="18" customHeight="1">
      <c r="A118" s="118"/>
      <c r="B118" s="103"/>
      <c r="C118" s="321" t="s">
        <v>270</v>
      </c>
      <c r="D118" s="321"/>
      <c r="E118" s="321"/>
      <c r="F118" s="321"/>
      <c r="G118" s="321"/>
      <c r="H118" s="321"/>
      <c r="I118" s="322"/>
      <c r="J118" s="71">
        <v>10</v>
      </c>
      <c r="K118" s="71">
        <v>1</v>
      </c>
      <c r="L118" s="86">
        <v>6240525050</v>
      </c>
      <c r="M118" s="130">
        <v>310</v>
      </c>
      <c r="N118" s="135">
        <f>'прил №5'!O145</f>
        <v>110000</v>
      </c>
      <c r="O118" s="135">
        <v>90000</v>
      </c>
      <c r="P118" s="135">
        <v>90000</v>
      </c>
    </row>
    <row r="119" spans="1:16" ht="17.25" customHeight="1">
      <c r="A119" s="344" t="s">
        <v>271</v>
      </c>
      <c r="B119" s="345"/>
      <c r="C119" s="345"/>
      <c r="D119" s="345"/>
      <c r="E119" s="345"/>
      <c r="F119" s="345"/>
      <c r="G119" s="345"/>
      <c r="H119" s="345"/>
      <c r="I119" s="346"/>
      <c r="J119" s="72">
        <v>11</v>
      </c>
      <c r="K119" s="72">
        <v>0</v>
      </c>
      <c r="L119" s="85">
        <v>0</v>
      </c>
      <c r="M119" s="128">
        <v>0</v>
      </c>
      <c r="N119" s="135">
        <f t="shared" ref="N119:N124" si="2">N120</f>
        <v>50000</v>
      </c>
      <c r="O119" s="135">
        <v>50000</v>
      </c>
      <c r="P119" s="135">
        <v>50000</v>
      </c>
    </row>
    <row r="120" spans="1:16" ht="21" customHeight="1">
      <c r="A120" s="69"/>
      <c r="B120" s="77"/>
      <c r="C120" s="326" t="s">
        <v>272</v>
      </c>
      <c r="D120" s="327"/>
      <c r="E120" s="327"/>
      <c r="F120" s="327"/>
      <c r="G120" s="327"/>
      <c r="H120" s="327"/>
      <c r="I120" s="328"/>
      <c r="J120" s="72">
        <v>11</v>
      </c>
      <c r="K120" s="72">
        <v>1</v>
      </c>
      <c r="L120" s="85">
        <v>0</v>
      </c>
      <c r="M120" s="128">
        <v>0</v>
      </c>
      <c r="N120" s="135">
        <f t="shared" si="2"/>
        <v>50000</v>
      </c>
      <c r="O120" s="135">
        <v>50000</v>
      </c>
      <c r="P120" s="135">
        <v>50000</v>
      </c>
    </row>
    <row r="121" spans="1:16" ht="60.75" customHeight="1">
      <c r="A121" s="69"/>
      <c r="B121" s="77"/>
      <c r="C121" s="326" t="s">
        <v>214</v>
      </c>
      <c r="D121" s="327"/>
      <c r="E121" s="327"/>
      <c r="F121" s="327"/>
      <c r="G121" s="327"/>
      <c r="H121" s="327"/>
      <c r="I121" s="328"/>
      <c r="J121" s="72">
        <v>11</v>
      </c>
      <c r="K121" s="72">
        <v>1</v>
      </c>
      <c r="L121" s="85">
        <v>6200000000</v>
      </c>
      <c r="M121" s="128">
        <v>0</v>
      </c>
      <c r="N121" s="135">
        <f t="shared" si="2"/>
        <v>50000</v>
      </c>
      <c r="O121" s="135">
        <v>50000</v>
      </c>
      <c r="P121" s="135">
        <v>50000</v>
      </c>
    </row>
    <row r="122" spans="1:16" ht="18" customHeight="1">
      <c r="A122" s="69"/>
      <c r="B122" s="77"/>
      <c r="C122" s="326" t="s">
        <v>215</v>
      </c>
      <c r="D122" s="327"/>
      <c r="E122" s="327"/>
      <c r="F122" s="327"/>
      <c r="G122" s="327"/>
      <c r="H122" s="327"/>
      <c r="I122" s="328"/>
      <c r="J122" s="72">
        <v>11</v>
      </c>
      <c r="K122" s="72">
        <v>1</v>
      </c>
      <c r="L122" s="97">
        <v>6240000000</v>
      </c>
      <c r="M122" s="128">
        <v>0</v>
      </c>
      <c r="N122" s="135">
        <f t="shared" si="2"/>
        <v>50000</v>
      </c>
      <c r="O122" s="135">
        <v>50000</v>
      </c>
      <c r="P122" s="135">
        <v>50000</v>
      </c>
    </row>
    <row r="123" spans="1:16" ht="24" customHeight="1">
      <c r="A123" s="69"/>
      <c r="B123" s="77"/>
      <c r="C123" s="329" t="s">
        <v>262</v>
      </c>
      <c r="D123" s="330"/>
      <c r="E123" s="330"/>
      <c r="F123" s="330"/>
      <c r="G123" s="330"/>
      <c r="H123" s="330"/>
      <c r="I123" s="331"/>
      <c r="J123" s="71">
        <v>11</v>
      </c>
      <c r="K123" s="71">
        <v>1</v>
      </c>
      <c r="L123" s="95">
        <v>6240400000</v>
      </c>
      <c r="M123" s="130">
        <v>0</v>
      </c>
      <c r="N123" s="135">
        <f t="shared" si="2"/>
        <v>50000</v>
      </c>
      <c r="O123" s="135">
        <v>50000</v>
      </c>
      <c r="P123" s="135">
        <v>50000</v>
      </c>
    </row>
    <row r="124" spans="1:16" ht="18.75" customHeight="1">
      <c r="A124" s="69"/>
      <c r="B124" s="77"/>
      <c r="C124" s="329" t="s">
        <v>273</v>
      </c>
      <c r="D124" s="330"/>
      <c r="E124" s="330"/>
      <c r="F124" s="330"/>
      <c r="G124" s="330"/>
      <c r="H124" s="330"/>
      <c r="I124" s="331"/>
      <c r="J124" s="71">
        <v>11</v>
      </c>
      <c r="K124" s="71">
        <v>1</v>
      </c>
      <c r="L124" s="86">
        <v>6240495240</v>
      </c>
      <c r="M124" s="130">
        <v>0</v>
      </c>
      <c r="N124" s="135">
        <f t="shared" si="2"/>
        <v>50000</v>
      </c>
      <c r="O124" s="135">
        <v>50000</v>
      </c>
      <c r="P124" s="135">
        <v>50000</v>
      </c>
    </row>
    <row r="125" spans="1:16" ht="30" customHeight="1">
      <c r="A125" s="69"/>
      <c r="B125" s="77"/>
      <c r="C125" s="76"/>
      <c r="D125" s="70"/>
      <c r="E125" s="70"/>
      <c r="F125" s="343" t="s">
        <v>221</v>
      </c>
      <c r="G125" s="343"/>
      <c r="H125" s="343"/>
      <c r="I125" s="343"/>
      <c r="J125" s="71">
        <v>11</v>
      </c>
      <c r="K125" s="71">
        <v>1</v>
      </c>
      <c r="L125" s="86">
        <v>6240495240</v>
      </c>
      <c r="M125" s="130">
        <v>240</v>
      </c>
      <c r="N125" s="135">
        <f>'прил №5'!O153</f>
        <v>50000</v>
      </c>
      <c r="O125" s="135">
        <v>50000</v>
      </c>
      <c r="P125" s="135">
        <v>50000</v>
      </c>
    </row>
    <row r="126" spans="1:16" ht="14.25">
      <c r="A126" s="90"/>
      <c r="B126" s="335" t="s">
        <v>274</v>
      </c>
      <c r="C126" s="336"/>
      <c r="D126" s="336"/>
      <c r="E126" s="336"/>
      <c r="F126" s="336"/>
      <c r="G126" s="336"/>
      <c r="H126" s="336"/>
      <c r="I126" s="337"/>
      <c r="J126" s="100" t="s">
        <v>80</v>
      </c>
      <c r="K126" s="101" t="s">
        <v>80</v>
      </c>
      <c r="L126" s="102" t="s">
        <v>80</v>
      </c>
      <c r="M126" s="101" t="s">
        <v>80</v>
      </c>
      <c r="N126" s="177">
        <f>N119+N112+N101+N83+N69+N56+N48+N8</f>
        <v>34418596.810000002</v>
      </c>
      <c r="O126" s="177">
        <f>O119+O112+O101+O83+O69+O56+O48+O8+O7</f>
        <v>21612975.640000001</v>
      </c>
      <c r="P126" s="177">
        <f>P119+P112+P101+P83+P69+P56+P48+P8+P7</f>
        <v>23054927.77</v>
      </c>
    </row>
  </sheetData>
  <mergeCells count="123">
    <mergeCell ref="F2:P3"/>
    <mergeCell ref="A8:I8"/>
    <mergeCell ref="C9:I9"/>
    <mergeCell ref="C17:I17"/>
    <mergeCell ref="E13:I13"/>
    <mergeCell ref="F14:I14"/>
    <mergeCell ref="C15:I15"/>
    <mergeCell ref="C16:I16"/>
    <mergeCell ref="A6:I6"/>
    <mergeCell ref="A7:I7"/>
    <mergeCell ref="C10:I10"/>
    <mergeCell ref="C11:I11"/>
    <mergeCell ref="D12:I12"/>
    <mergeCell ref="F35:I35"/>
    <mergeCell ref="C32:I32"/>
    <mergeCell ref="C25:I25"/>
    <mergeCell ref="D18:I18"/>
    <mergeCell ref="E19:I19"/>
    <mergeCell ref="F20:I20"/>
    <mergeCell ref="F23:I23"/>
    <mergeCell ref="F24:I24"/>
    <mergeCell ref="F21:I21"/>
    <mergeCell ref="C39:I39"/>
    <mergeCell ref="C40:I40"/>
    <mergeCell ref="C26:I26"/>
    <mergeCell ref="C27:I27"/>
    <mergeCell ref="F29:I29"/>
    <mergeCell ref="F30:I30"/>
    <mergeCell ref="C28:I28"/>
    <mergeCell ref="F34:I34"/>
    <mergeCell ref="C36:I36"/>
    <mergeCell ref="A48:I48"/>
    <mergeCell ref="F54:I54"/>
    <mergeCell ref="F55:I55"/>
    <mergeCell ref="C37:I37"/>
    <mergeCell ref="C38:I38"/>
    <mergeCell ref="F22:I22"/>
    <mergeCell ref="A31:I31"/>
    <mergeCell ref="A69:I69"/>
    <mergeCell ref="C49:I49"/>
    <mergeCell ref="C50:I50"/>
    <mergeCell ref="C51:I51"/>
    <mergeCell ref="C58:I58"/>
    <mergeCell ref="C52:I52"/>
    <mergeCell ref="C53:I53"/>
    <mergeCell ref="A56:I56"/>
    <mergeCell ref="C57:I57"/>
    <mergeCell ref="C64:I64"/>
    <mergeCell ref="C65:I65"/>
    <mergeCell ref="F62:I62"/>
    <mergeCell ref="C41:I41"/>
    <mergeCell ref="C42:I42"/>
    <mergeCell ref="D67:I67"/>
    <mergeCell ref="C43:I43"/>
    <mergeCell ref="C44:I44"/>
    <mergeCell ref="C45:I45"/>
    <mergeCell ref="F47:I47"/>
    <mergeCell ref="C92:I92"/>
    <mergeCell ref="C93:I93"/>
    <mergeCell ref="F94:I94"/>
    <mergeCell ref="C59:I59"/>
    <mergeCell ref="C60:I60"/>
    <mergeCell ref="E87:I87"/>
    <mergeCell ref="F88:I88"/>
    <mergeCell ref="C72:I72"/>
    <mergeCell ref="C73:I73"/>
    <mergeCell ref="C63:I63"/>
    <mergeCell ref="C77:I77"/>
    <mergeCell ref="C78:I78"/>
    <mergeCell ref="C81:I81"/>
    <mergeCell ref="C82:I82"/>
    <mergeCell ref="C96:I96"/>
    <mergeCell ref="D86:I86"/>
    <mergeCell ref="C95:I95"/>
    <mergeCell ref="C91:I91"/>
    <mergeCell ref="C89:I89"/>
    <mergeCell ref="C90:I90"/>
    <mergeCell ref="F100:I100"/>
    <mergeCell ref="A101:I101"/>
    <mergeCell ref="B112:I112"/>
    <mergeCell ref="C113:I113"/>
    <mergeCell ref="F111:I111"/>
    <mergeCell ref="C75:I75"/>
    <mergeCell ref="A83:I83"/>
    <mergeCell ref="C84:I84"/>
    <mergeCell ref="D85:I85"/>
    <mergeCell ref="C80:I80"/>
    <mergeCell ref="A119:I119"/>
    <mergeCell ref="C120:I120"/>
    <mergeCell ref="C115:I115"/>
    <mergeCell ref="C116:I116"/>
    <mergeCell ref="C117:I117"/>
    <mergeCell ref="C118:I118"/>
    <mergeCell ref="F46:I46"/>
    <mergeCell ref="C105:I105"/>
    <mergeCell ref="C108:I108"/>
    <mergeCell ref="C97:I97"/>
    <mergeCell ref="C70:I70"/>
    <mergeCell ref="C71:I71"/>
    <mergeCell ref="C76:I76"/>
    <mergeCell ref="C79:I79"/>
    <mergeCell ref="C74:I74"/>
    <mergeCell ref="C98:I98"/>
    <mergeCell ref="B126:I126"/>
    <mergeCell ref="C121:I121"/>
    <mergeCell ref="C122:I122"/>
    <mergeCell ref="C123:I123"/>
    <mergeCell ref="C124:I124"/>
    <mergeCell ref="F68:I68"/>
    <mergeCell ref="E99:I99"/>
    <mergeCell ref="F125:I125"/>
    <mergeCell ref="D109:I109"/>
    <mergeCell ref="C110:I110"/>
    <mergeCell ref="O1:P1"/>
    <mergeCell ref="C114:I114"/>
    <mergeCell ref="C106:I106"/>
    <mergeCell ref="F107:I107"/>
    <mergeCell ref="C102:I102"/>
    <mergeCell ref="C103:I103"/>
    <mergeCell ref="C104:I104"/>
    <mergeCell ref="C33:I33"/>
    <mergeCell ref="C66:I66"/>
    <mergeCell ref="C61:I6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155"/>
  <sheetViews>
    <sheetView zoomScaleNormal="85" workbookViewId="0">
      <selection activeCell="R31" sqref="R31:S33"/>
    </sheetView>
  </sheetViews>
  <sheetFormatPr defaultRowHeight="12.75"/>
  <cols>
    <col min="1" max="5" width="0.5703125" style="259" customWidth="1"/>
    <col min="6" max="7" width="12.85546875" style="259" customWidth="1"/>
    <col min="8" max="8" width="14.5703125" style="259" customWidth="1"/>
    <col min="9" max="9" width="12.85546875" style="259" customWidth="1"/>
    <col min="10" max="10" width="7.140625" style="259" customWidth="1"/>
    <col min="11" max="11" width="6" style="259" customWidth="1"/>
    <col min="12" max="12" width="5.5703125" style="259" customWidth="1"/>
    <col min="13" max="13" width="13.42578125" style="259" customWidth="1"/>
    <col min="14" max="14" width="6.5703125" style="259" customWidth="1"/>
    <col min="15" max="15" width="19" style="259" customWidth="1"/>
    <col min="16" max="16" width="17.5703125" style="259" customWidth="1"/>
    <col min="17" max="17" width="20.5703125" style="259" customWidth="1"/>
    <col min="18" max="18" width="13.42578125" style="259" customWidth="1"/>
    <col min="19" max="19" width="3" style="259" customWidth="1"/>
    <col min="20" max="16384" width="9.140625" style="259"/>
  </cols>
  <sheetData>
    <row r="1" spans="1:19" ht="16.5" customHeight="1">
      <c r="A1" s="235"/>
      <c r="B1" s="235"/>
      <c r="C1" s="235"/>
      <c r="D1" s="235"/>
      <c r="E1" s="235"/>
      <c r="F1" s="235"/>
      <c r="G1" s="235"/>
      <c r="H1" s="235"/>
      <c r="I1" s="160"/>
      <c r="J1" s="161"/>
      <c r="K1" s="161"/>
      <c r="L1" s="161"/>
      <c r="M1" s="373" t="s">
        <v>275</v>
      </c>
      <c r="N1" s="374"/>
      <c r="O1" s="374"/>
      <c r="P1" s="374"/>
      <c r="Q1" s="374"/>
      <c r="R1" s="241"/>
      <c r="S1" s="241"/>
    </row>
    <row r="2" spans="1:19" ht="53.25" customHeight="1">
      <c r="A2" s="160"/>
      <c r="B2" s="160"/>
      <c r="C2" s="160"/>
      <c r="D2" s="160"/>
      <c r="E2" s="160"/>
      <c r="F2" s="160"/>
      <c r="G2" s="160"/>
      <c r="H2" s="160"/>
      <c r="I2" s="160"/>
      <c r="J2" s="162"/>
      <c r="K2" s="162"/>
      <c r="L2" s="162"/>
      <c r="M2" s="242"/>
      <c r="N2" s="240"/>
      <c r="O2" s="240"/>
      <c r="P2" s="373" t="s">
        <v>276</v>
      </c>
      <c r="Q2" s="374"/>
      <c r="R2" s="241"/>
      <c r="S2" s="241"/>
    </row>
    <row r="3" spans="1:19" ht="17.25" customHeight="1">
      <c r="A3" s="160"/>
      <c r="B3" s="160"/>
      <c r="C3" s="160"/>
      <c r="D3" s="160"/>
      <c r="E3" s="160"/>
      <c r="F3" s="160"/>
      <c r="G3" s="160"/>
      <c r="H3" s="160"/>
      <c r="I3" s="160"/>
      <c r="J3" s="162"/>
      <c r="K3" s="162"/>
      <c r="L3" s="162"/>
      <c r="M3" s="373" t="s">
        <v>308</v>
      </c>
      <c r="N3" s="374"/>
      <c r="O3" s="374"/>
      <c r="P3" s="374"/>
      <c r="Q3" s="374"/>
      <c r="R3" s="241"/>
      <c r="S3" s="241"/>
    </row>
    <row r="4" spans="1:19" ht="7.5" customHeight="1">
      <c r="A4" s="375" t="s">
        <v>277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243"/>
      <c r="S4" s="243"/>
    </row>
    <row r="5" spans="1:19" ht="14.25" customHeight="1">
      <c r="A5" s="375"/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243"/>
      <c r="S5" s="243"/>
    </row>
    <row r="6" spans="1:19" ht="19.5" thickBot="1">
      <c r="A6" s="160" t="s">
        <v>207</v>
      </c>
      <c r="B6" s="160"/>
      <c r="C6" s="160"/>
      <c r="D6" s="160"/>
      <c r="E6" s="160"/>
      <c r="F6" s="160"/>
      <c r="G6" s="160"/>
      <c r="H6" s="160"/>
      <c r="I6" s="160"/>
      <c r="J6" s="163"/>
      <c r="K6" s="163"/>
      <c r="L6" s="163"/>
      <c r="M6" s="164"/>
      <c r="N6" s="164"/>
      <c r="O6" s="236"/>
      <c r="P6" s="236"/>
      <c r="Q6" s="244" t="s">
        <v>208</v>
      </c>
      <c r="R6" s="245"/>
      <c r="S6" s="245"/>
    </row>
    <row r="7" spans="1:19" ht="14.25">
      <c r="A7" s="376" t="s">
        <v>209</v>
      </c>
      <c r="B7" s="377"/>
      <c r="C7" s="377"/>
      <c r="D7" s="377"/>
      <c r="E7" s="377"/>
      <c r="F7" s="377"/>
      <c r="G7" s="377"/>
      <c r="H7" s="377"/>
      <c r="I7" s="377"/>
      <c r="J7" s="78" t="s">
        <v>278</v>
      </c>
      <c r="K7" s="78" t="s">
        <v>155</v>
      </c>
      <c r="L7" s="78" t="s">
        <v>156</v>
      </c>
      <c r="M7" s="79" t="s">
        <v>210</v>
      </c>
      <c r="N7" s="79" t="s">
        <v>211</v>
      </c>
      <c r="O7" s="80">
        <v>2025</v>
      </c>
      <c r="P7" s="80">
        <v>2026</v>
      </c>
      <c r="Q7" s="246">
        <v>2027</v>
      </c>
      <c r="R7" s="234"/>
      <c r="S7" s="234"/>
    </row>
    <row r="8" spans="1:19" ht="14.25">
      <c r="A8" s="362" t="s">
        <v>212</v>
      </c>
      <c r="B8" s="327"/>
      <c r="C8" s="327"/>
      <c r="D8" s="327"/>
      <c r="E8" s="327"/>
      <c r="F8" s="327"/>
      <c r="G8" s="327"/>
      <c r="H8" s="327"/>
      <c r="I8" s="328"/>
      <c r="J8" s="128">
        <v>0</v>
      </c>
      <c r="K8" s="180">
        <v>0</v>
      </c>
      <c r="L8" s="180">
        <v>0</v>
      </c>
      <c r="M8" s="247">
        <v>0</v>
      </c>
      <c r="N8" s="156">
        <v>0</v>
      </c>
      <c r="O8" s="132">
        <v>0</v>
      </c>
      <c r="P8" s="133">
        <v>534400</v>
      </c>
      <c r="Q8" s="248">
        <v>1126850</v>
      </c>
      <c r="R8" s="234"/>
      <c r="S8" s="234"/>
    </row>
    <row r="9" spans="1:19" ht="20.25" customHeight="1">
      <c r="A9" s="362" t="s">
        <v>279</v>
      </c>
      <c r="B9" s="327"/>
      <c r="C9" s="327"/>
      <c r="D9" s="327"/>
      <c r="E9" s="327"/>
      <c r="F9" s="327"/>
      <c r="G9" s="327"/>
      <c r="H9" s="327"/>
      <c r="I9" s="328"/>
      <c r="J9" s="128">
        <v>232</v>
      </c>
      <c r="K9" s="180">
        <v>0</v>
      </c>
      <c r="L9" s="180">
        <v>0</v>
      </c>
      <c r="M9" s="247">
        <v>0</v>
      </c>
      <c r="N9" s="156">
        <v>0</v>
      </c>
      <c r="O9" s="173">
        <f>O10+O60+O71+O87+O104+O125+O138+O147</f>
        <v>34418596.810000002</v>
      </c>
      <c r="P9" s="173">
        <f>P10+P60+P71+P87+P104+P125+P138+P147</f>
        <v>21078575.640000001</v>
      </c>
      <c r="Q9" s="173">
        <f>Q10+Q60+Q71+Q87+Q104+Q125+Q138+Q147</f>
        <v>21928077.77</v>
      </c>
      <c r="R9" s="234"/>
      <c r="S9" s="234"/>
    </row>
    <row r="10" spans="1:19" s="260" customFormat="1" ht="18" customHeight="1">
      <c r="A10" s="370" t="s">
        <v>213</v>
      </c>
      <c r="B10" s="371"/>
      <c r="C10" s="371"/>
      <c r="D10" s="371"/>
      <c r="E10" s="371"/>
      <c r="F10" s="371"/>
      <c r="G10" s="371"/>
      <c r="H10" s="371"/>
      <c r="I10" s="371"/>
      <c r="J10" s="128">
        <v>232</v>
      </c>
      <c r="K10" s="180">
        <v>1</v>
      </c>
      <c r="L10" s="180">
        <v>0</v>
      </c>
      <c r="M10" s="165">
        <v>0</v>
      </c>
      <c r="N10" s="156">
        <v>0</v>
      </c>
      <c r="O10" s="173">
        <f>O11+O19+O36+O42+O47+O52</f>
        <v>10926554.210000001</v>
      </c>
      <c r="P10" s="173">
        <f>P11+P19+P36+P42+P47+P52</f>
        <v>6095014</v>
      </c>
      <c r="Q10" s="173">
        <f>Q11+Q19+Q36+Q42+Q47+Q52</f>
        <v>5646339</v>
      </c>
      <c r="R10" s="234"/>
      <c r="S10" s="234"/>
    </row>
    <row r="11" spans="1:19" s="260" customFormat="1" ht="30.75" customHeight="1">
      <c r="A11" s="73"/>
      <c r="B11" s="68"/>
      <c r="C11" s="326" t="s">
        <v>77</v>
      </c>
      <c r="D11" s="327"/>
      <c r="E11" s="327"/>
      <c r="F11" s="327"/>
      <c r="G11" s="327"/>
      <c r="H11" s="327"/>
      <c r="I11" s="328"/>
      <c r="J11" s="128">
        <v>232</v>
      </c>
      <c r="K11" s="180">
        <v>1</v>
      </c>
      <c r="L11" s="180">
        <v>2</v>
      </c>
      <c r="M11" s="165">
        <v>0</v>
      </c>
      <c r="N11" s="156">
        <v>0</v>
      </c>
      <c r="O11" s="173">
        <f t="shared" ref="O11:Q15" si="0">O12</f>
        <v>2119754.85</v>
      </c>
      <c r="P11" s="173">
        <f t="shared" si="0"/>
        <v>1497300</v>
      </c>
      <c r="Q11" s="173">
        <f t="shared" si="0"/>
        <v>1497300</v>
      </c>
      <c r="R11" s="234"/>
      <c r="S11" s="234"/>
    </row>
    <row r="12" spans="1:19" s="260" customFormat="1" ht="60.75" customHeight="1">
      <c r="A12" s="73"/>
      <c r="B12" s="68"/>
      <c r="C12" s="326" t="s">
        <v>214</v>
      </c>
      <c r="D12" s="327"/>
      <c r="E12" s="327"/>
      <c r="F12" s="327"/>
      <c r="G12" s="327"/>
      <c r="H12" s="327"/>
      <c r="I12" s="328"/>
      <c r="J12" s="128">
        <v>232</v>
      </c>
      <c r="K12" s="180">
        <v>1</v>
      </c>
      <c r="L12" s="180">
        <v>2</v>
      </c>
      <c r="M12" s="249">
        <v>6200000000</v>
      </c>
      <c r="N12" s="156">
        <v>0</v>
      </c>
      <c r="O12" s="173">
        <f t="shared" si="0"/>
        <v>2119754.85</v>
      </c>
      <c r="P12" s="173">
        <f t="shared" si="0"/>
        <v>1497300</v>
      </c>
      <c r="Q12" s="173">
        <f t="shared" si="0"/>
        <v>1497300</v>
      </c>
      <c r="R12" s="234"/>
      <c r="S12" s="234"/>
    </row>
    <row r="13" spans="1:19" s="260" customFormat="1" ht="14.25">
      <c r="A13" s="73"/>
      <c r="B13" s="68"/>
      <c r="C13" s="326" t="s">
        <v>215</v>
      </c>
      <c r="D13" s="327"/>
      <c r="E13" s="327"/>
      <c r="F13" s="327"/>
      <c r="G13" s="327"/>
      <c r="H13" s="327"/>
      <c r="I13" s="328"/>
      <c r="J13" s="128">
        <v>232</v>
      </c>
      <c r="K13" s="180">
        <v>1</v>
      </c>
      <c r="L13" s="180">
        <v>2</v>
      </c>
      <c r="M13" s="250">
        <v>6240000000</v>
      </c>
      <c r="N13" s="156">
        <v>0</v>
      </c>
      <c r="O13" s="173">
        <f t="shared" si="0"/>
        <v>2119754.85</v>
      </c>
      <c r="P13" s="173">
        <f t="shared" si="0"/>
        <v>1497300</v>
      </c>
      <c r="Q13" s="173">
        <f t="shared" si="0"/>
        <v>1497300</v>
      </c>
      <c r="R13" s="234"/>
      <c r="S13" s="234"/>
    </row>
    <row r="14" spans="1:19" s="260" customFormat="1" ht="34.5" customHeight="1">
      <c r="A14" s="73"/>
      <c r="B14" s="68"/>
      <c r="C14" s="74"/>
      <c r="D14" s="332" t="s">
        <v>216</v>
      </c>
      <c r="E14" s="333"/>
      <c r="F14" s="333"/>
      <c r="G14" s="333"/>
      <c r="H14" s="333"/>
      <c r="I14" s="334"/>
      <c r="J14" s="130">
        <v>232</v>
      </c>
      <c r="K14" s="181">
        <v>1</v>
      </c>
      <c r="L14" s="181">
        <v>2</v>
      </c>
      <c r="M14" s="237">
        <v>6240500000</v>
      </c>
      <c r="N14" s="157">
        <v>0</v>
      </c>
      <c r="O14" s="175">
        <f t="shared" si="0"/>
        <v>2119754.85</v>
      </c>
      <c r="P14" s="175">
        <f t="shared" si="0"/>
        <v>1497300</v>
      </c>
      <c r="Q14" s="175">
        <f t="shared" si="0"/>
        <v>1497300</v>
      </c>
      <c r="R14" s="234"/>
      <c r="S14" s="234"/>
    </row>
    <row r="15" spans="1:19" s="260" customFormat="1" ht="15.75" customHeight="1">
      <c r="A15" s="73"/>
      <c r="B15" s="68"/>
      <c r="C15" s="74"/>
      <c r="D15" s="75"/>
      <c r="E15" s="363" t="s">
        <v>217</v>
      </c>
      <c r="F15" s="363"/>
      <c r="G15" s="363"/>
      <c r="H15" s="363"/>
      <c r="I15" s="363"/>
      <c r="J15" s="130">
        <v>232</v>
      </c>
      <c r="K15" s="181">
        <v>1</v>
      </c>
      <c r="L15" s="181">
        <v>2</v>
      </c>
      <c r="M15" s="237">
        <v>6240510010</v>
      </c>
      <c r="N15" s="157">
        <v>0</v>
      </c>
      <c r="O15" s="175">
        <f t="shared" si="0"/>
        <v>2119754.85</v>
      </c>
      <c r="P15" s="175">
        <f t="shared" si="0"/>
        <v>1497300</v>
      </c>
      <c r="Q15" s="175">
        <f t="shared" si="0"/>
        <v>1497300</v>
      </c>
      <c r="R15" s="234"/>
      <c r="S15" s="234"/>
    </row>
    <row r="16" spans="1:19" s="260" customFormat="1" ht="33" customHeight="1">
      <c r="A16" s="73"/>
      <c r="B16" s="68"/>
      <c r="C16" s="74"/>
      <c r="D16" s="75"/>
      <c r="E16" s="75"/>
      <c r="F16" s="363" t="s">
        <v>218</v>
      </c>
      <c r="G16" s="363"/>
      <c r="H16" s="363"/>
      <c r="I16" s="363"/>
      <c r="J16" s="130">
        <v>232</v>
      </c>
      <c r="K16" s="181">
        <v>1</v>
      </c>
      <c r="L16" s="181">
        <v>2</v>
      </c>
      <c r="M16" s="237">
        <v>6240510010</v>
      </c>
      <c r="N16" s="157" t="s">
        <v>219</v>
      </c>
      <c r="O16" s="175">
        <f>O17+O18</f>
        <v>2119754.85</v>
      </c>
      <c r="P16" s="175">
        <f>P17+P18</f>
        <v>1497300</v>
      </c>
      <c r="Q16" s="175">
        <f>Q17+Q18</f>
        <v>1497300</v>
      </c>
      <c r="R16" s="234"/>
      <c r="S16" s="234"/>
    </row>
    <row r="17" spans="1:19" s="260" customFormat="1" ht="32.25" customHeight="1">
      <c r="A17" s="73"/>
      <c r="B17" s="68"/>
      <c r="C17" s="74"/>
      <c r="D17" s="75"/>
      <c r="E17" s="75"/>
      <c r="F17" s="343" t="s">
        <v>280</v>
      </c>
      <c r="G17" s="343"/>
      <c r="H17" s="343"/>
      <c r="I17" s="343"/>
      <c r="J17" s="130">
        <v>232</v>
      </c>
      <c r="K17" s="181">
        <v>1</v>
      </c>
      <c r="L17" s="181">
        <v>2</v>
      </c>
      <c r="M17" s="237">
        <v>6240510010</v>
      </c>
      <c r="N17" s="157">
        <v>121</v>
      </c>
      <c r="O17" s="175">
        <v>1629003.69</v>
      </c>
      <c r="P17" s="175">
        <v>1150000</v>
      </c>
      <c r="Q17" s="175">
        <v>1150000</v>
      </c>
      <c r="R17" s="234"/>
      <c r="S17" s="234"/>
    </row>
    <row r="18" spans="1:19" s="260" customFormat="1" ht="47.25" customHeight="1">
      <c r="A18" s="73"/>
      <c r="B18" s="68"/>
      <c r="C18" s="74"/>
      <c r="D18" s="75"/>
      <c r="E18" s="75"/>
      <c r="F18" s="372" t="s">
        <v>281</v>
      </c>
      <c r="G18" s="372"/>
      <c r="H18" s="372"/>
      <c r="I18" s="372"/>
      <c r="J18" s="130">
        <v>232</v>
      </c>
      <c r="K18" s="181">
        <v>1</v>
      </c>
      <c r="L18" s="181">
        <v>2</v>
      </c>
      <c r="M18" s="237">
        <v>6240510010</v>
      </c>
      <c r="N18" s="157">
        <v>129</v>
      </c>
      <c r="O18" s="175">
        <v>490751.16</v>
      </c>
      <c r="P18" s="175">
        <v>347300</v>
      </c>
      <c r="Q18" s="175">
        <v>347300</v>
      </c>
      <c r="R18" s="234"/>
      <c r="S18" s="234"/>
    </row>
    <row r="19" spans="1:19" s="260" customFormat="1" ht="62.25" customHeight="1">
      <c r="A19" s="73"/>
      <c r="B19" s="68"/>
      <c r="C19" s="326" t="s">
        <v>76</v>
      </c>
      <c r="D19" s="327"/>
      <c r="E19" s="327"/>
      <c r="F19" s="327"/>
      <c r="G19" s="327"/>
      <c r="H19" s="327"/>
      <c r="I19" s="328"/>
      <c r="J19" s="128">
        <v>232</v>
      </c>
      <c r="K19" s="180">
        <v>1</v>
      </c>
      <c r="L19" s="180">
        <v>4</v>
      </c>
      <c r="M19" s="165">
        <v>0</v>
      </c>
      <c r="N19" s="156">
        <v>0</v>
      </c>
      <c r="O19" s="173">
        <f t="shared" ref="O19:Q21" si="1">O20</f>
        <v>8244245.1500000004</v>
      </c>
      <c r="P19" s="173">
        <f t="shared" si="1"/>
        <v>4452295</v>
      </c>
      <c r="Q19" s="173">
        <f t="shared" si="1"/>
        <v>4003620</v>
      </c>
      <c r="R19" s="234"/>
      <c r="S19" s="234"/>
    </row>
    <row r="20" spans="1:19" s="260" customFormat="1" ht="59.25" customHeight="1">
      <c r="A20" s="73"/>
      <c r="B20" s="68"/>
      <c r="C20" s="326" t="s">
        <v>214</v>
      </c>
      <c r="D20" s="378"/>
      <c r="E20" s="378"/>
      <c r="F20" s="378"/>
      <c r="G20" s="378"/>
      <c r="H20" s="378"/>
      <c r="I20" s="379"/>
      <c r="J20" s="128">
        <v>232</v>
      </c>
      <c r="K20" s="180">
        <v>1</v>
      </c>
      <c r="L20" s="180">
        <v>4</v>
      </c>
      <c r="M20" s="249">
        <v>6200000000</v>
      </c>
      <c r="N20" s="156">
        <v>0</v>
      </c>
      <c r="O20" s="173">
        <f t="shared" si="1"/>
        <v>8244245.1500000004</v>
      </c>
      <c r="P20" s="173">
        <f t="shared" si="1"/>
        <v>4452295</v>
      </c>
      <c r="Q20" s="173">
        <f t="shared" si="1"/>
        <v>4003620</v>
      </c>
      <c r="R20" s="234"/>
      <c r="S20" s="234"/>
    </row>
    <row r="21" spans="1:19" s="260" customFormat="1" ht="20.25" customHeight="1">
      <c r="A21" s="73"/>
      <c r="B21" s="68"/>
      <c r="C21" s="326" t="s">
        <v>215</v>
      </c>
      <c r="D21" s="327"/>
      <c r="E21" s="327"/>
      <c r="F21" s="327"/>
      <c r="G21" s="327"/>
      <c r="H21" s="327"/>
      <c r="I21" s="328"/>
      <c r="J21" s="128">
        <v>232</v>
      </c>
      <c r="K21" s="180">
        <v>1</v>
      </c>
      <c r="L21" s="180">
        <v>4</v>
      </c>
      <c r="M21" s="250">
        <v>6240000000</v>
      </c>
      <c r="N21" s="156">
        <v>0</v>
      </c>
      <c r="O21" s="173">
        <f t="shared" si="1"/>
        <v>8244245.1500000004</v>
      </c>
      <c r="P21" s="173">
        <f t="shared" si="1"/>
        <v>4452295</v>
      </c>
      <c r="Q21" s="173">
        <f t="shared" si="1"/>
        <v>4003620</v>
      </c>
      <c r="R21" s="234"/>
      <c r="S21" s="234"/>
    </row>
    <row r="22" spans="1:19" s="260" customFormat="1" ht="32.25" customHeight="1">
      <c r="A22" s="73"/>
      <c r="B22" s="68"/>
      <c r="C22" s="74"/>
      <c r="D22" s="332" t="s">
        <v>216</v>
      </c>
      <c r="E22" s="333"/>
      <c r="F22" s="333"/>
      <c r="G22" s="333"/>
      <c r="H22" s="333"/>
      <c r="I22" s="334"/>
      <c r="J22" s="130">
        <v>232</v>
      </c>
      <c r="K22" s="181">
        <v>1</v>
      </c>
      <c r="L22" s="181">
        <v>4</v>
      </c>
      <c r="M22" s="237">
        <v>6240500000</v>
      </c>
      <c r="N22" s="157">
        <v>0</v>
      </c>
      <c r="O22" s="175">
        <f>O23+O34</f>
        <v>8244245.1500000004</v>
      </c>
      <c r="P22" s="175">
        <f>P23+P34</f>
        <v>4452295</v>
      </c>
      <c r="Q22" s="175">
        <f>Q23+Q34</f>
        <v>4003620</v>
      </c>
      <c r="R22" s="234"/>
      <c r="S22" s="234"/>
    </row>
    <row r="23" spans="1:19" s="260" customFormat="1" ht="18.75" customHeight="1">
      <c r="A23" s="73"/>
      <c r="B23" s="68"/>
      <c r="C23" s="74"/>
      <c r="D23" s="75"/>
      <c r="E23" s="320" t="s">
        <v>220</v>
      </c>
      <c r="F23" s="321"/>
      <c r="G23" s="321"/>
      <c r="H23" s="321"/>
      <c r="I23" s="322"/>
      <c r="J23" s="130">
        <v>232</v>
      </c>
      <c r="K23" s="181">
        <v>1</v>
      </c>
      <c r="L23" s="181">
        <v>4</v>
      </c>
      <c r="M23" s="251">
        <v>6240510020</v>
      </c>
      <c r="N23" s="157">
        <v>0</v>
      </c>
      <c r="O23" s="175">
        <f>O24+O27+O30</f>
        <v>8126445.1500000004</v>
      </c>
      <c r="P23" s="175">
        <f>P24+P27+P30</f>
        <v>4334495</v>
      </c>
      <c r="Q23" s="175">
        <f>Q24+Q27+Q30</f>
        <v>3885820</v>
      </c>
      <c r="R23" s="234"/>
      <c r="S23" s="234"/>
    </row>
    <row r="24" spans="1:19" s="260" customFormat="1" ht="32.25" customHeight="1">
      <c r="A24" s="73"/>
      <c r="B24" s="68"/>
      <c r="C24" s="74"/>
      <c r="D24" s="75"/>
      <c r="E24" s="75"/>
      <c r="F24" s="363" t="s">
        <v>218</v>
      </c>
      <c r="G24" s="363"/>
      <c r="H24" s="363"/>
      <c r="I24" s="363"/>
      <c r="J24" s="130">
        <v>232</v>
      </c>
      <c r="K24" s="181">
        <v>1</v>
      </c>
      <c r="L24" s="181">
        <v>4</v>
      </c>
      <c r="M24" s="237">
        <v>6240510020</v>
      </c>
      <c r="N24" s="157" t="s">
        <v>219</v>
      </c>
      <c r="O24" s="175">
        <f>O25+O26</f>
        <v>4054751.81</v>
      </c>
      <c r="P24" s="175">
        <f>P25+P26</f>
        <v>3229495</v>
      </c>
      <c r="Q24" s="175">
        <f>Q25+Q26</f>
        <v>2780820</v>
      </c>
      <c r="R24" s="234"/>
      <c r="S24" s="234"/>
    </row>
    <row r="25" spans="1:19" s="260" customFormat="1" ht="30.75" customHeight="1">
      <c r="A25" s="73"/>
      <c r="B25" s="68"/>
      <c r="C25" s="74"/>
      <c r="D25" s="75"/>
      <c r="E25" s="75"/>
      <c r="F25" s="343" t="s">
        <v>280</v>
      </c>
      <c r="G25" s="343"/>
      <c r="H25" s="343"/>
      <c r="I25" s="343"/>
      <c r="J25" s="130">
        <v>232</v>
      </c>
      <c r="K25" s="181">
        <v>1</v>
      </c>
      <c r="L25" s="181">
        <v>4</v>
      </c>
      <c r="M25" s="237">
        <v>6240510020</v>
      </c>
      <c r="N25" s="157">
        <v>121</v>
      </c>
      <c r="O25" s="175">
        <v>3015167.37</v>
      </c>
      <c r="P25" s="175">
        <v>2380875</v>
      </c>
      <c r="Q25" s="175">
        <v>1932200</v>
      </c>
      <c r="R25" s="234"/>
      <c r="S25" s="234"/>
    </row>
    <row r="26" spans="1:19" s="260" customFormat="1" ht="48.75" customHeight="1">
      <c r="A26" s="73"/>
      <c r="B26" s="68"/>
      <c r="C26" s="74"/>
      <c r="D26" s="75"/>
      <c r="E26" s="75"/>
      <c r="F26" s="343" t="s">
        <v>281</v>
      </c>
      <c r="G26" s="343"/>
      <c r="H26" s="343"/>
      <c r="I26" s="343"/>
      <c r="J26" s="130">
        <v>232</v>
      </c>
      <c r="K26" s="181">
        <v>1</v>
      </c>
      <c r="L26" s="181">
        <v>4</v>
      </c>
      <c r="M26" s="237">
        <v>6240510020</v>
      </c>
      <c r="N26" s="157">
        <v>129</v>
      </c>
      <c r="O26" s="175">
        <v>1039584.44</v>
      </c>
      <c r="P26" s="175">
        <v>848620</v>
      </c>
      <c r="Q26" s="175">
        <v>848620</v>
      </c>
      <c r="R26" s="234"/>
      <c r="S26" s="234"/>
    </row>
    <row r="27" spans="1:19" s="260" customFormat="1" ht="33" customHeight="1">
      <c r="A27" s="73"/>
      <c r="B27" s="68"/>
      <c r="C27" s="74"/>
      <c r="D27" s="75"/>
      <c r="E27" s="75"/>
      <c r="F27" s="363" t="s">
        <v>221</v>
      </c>
      <c r="G27" s="363"/>
      <c r="H27" s="363"/>
      <c r="I27" s="363"/>
      <c r="J27" s="130">
        <v>232</v>
      </c>
      <c r="K27" s="181">
        <v>1</v>
      </c>
      <c r="L27" s="181">
        <v>4</v>
      </c>
      <c r="M27" s="237">
        <v>6240510020</v>
      </c>
      <c r="N27" s="157" t="s">
        <v>222</v>
      </c>
      <c r="O27" s="175">
        <f>O28+O29</f>
        <v>4021475.4600000004</v>
      </c>
      <c r="P27" s="175">
        <f>P28+P29</f>
        <v>1065000</v>
      </c>
      <c r="Q27" s="175">
        <f>Q28+Q29</f>
        <v>1065000</v>
      </c>
      <c r="R27" s="234"/>
      <c r="S27" s="234"/>
    </row>
    <row r="28" spans="1:19" s="260" customFormat="1" ht="18.75" customHeight="1">
      <c r="A28" s="73"/>
      <c r="B28" s="68"/>
      <c r="C28" s="74"/>
      <c r="D28" s="75"/>
      <c r="E28" s="75"/>
      <c r="F28" s="343" t="s">
        <v>240</v>
      </c>
      <c r="G28" s="343"/>
      <c r="H28" s="343"/>
      <c r="I28" s="343"/>
      <c r="J28" s="130">
        <v>232</v>
      </c>
      <c r="K28" s="181">
        <v>1</v>
      </c>
      <c r="L28" s="181">
        <v>4</v>
      </c>
      <c r="M28" s="237">
        <v>6240510020</v>
      </c>
      <c r="N28" s="157">
        <v>244</v>
      </c>
      <c r="O28" s="175">
        <v>3941656.47</v>
      </c>
      <c r="P28" s="175">
        <v>1000000</v>
      </c>
      <c r="Q28" s="175">
        <v>1000000</v>
      </c>
      <c r="R28" s="234"/>
      <c r="S28" s="234"/>
    </row>
    <row r="29" spans="1:19" s="260" customFormat="1" ht="21" customHeight="1">
      <c r="A29" s="73"/>
      <c r="B29" s="68"/>
      <c r="C29" s="74"/>
      <c r="D29" s="75"/>
      <c r="E29" s="75"/>
      <c r="F29" s="320" t="s">
        <v>282</v>
      </c>
      <c r="G29" s="321"/>
      <c r="H29" s="321"/>
      <c r="I29" s="322"/>
      <c r="J29" s="130">
        <v>232</v>
      </c>
      <c r="K29" s="181">
        <v>1</v>
      </c>
      <c r="L29" s="181">
        <v>4</v>
      </c>
      <c r="M29" s="237">
        <v>6240510020</v>
      </c>
      <c r="N29" s="157">
        <v>247</v>
      </c>
      <c r="O29" s="175">
        <v>79818.990000000005</v>
      </c>
      <c r="P29" s="175">
        <v>65000</v>
      </c>
      <c r="Q29" s="175">
        <v>65000</v>
      </c>
      <c r="R29" s="234"/>
      <c r="S29" s="234"/>
    </row>
    <row r="30" spans="1:19" s="260" customFormat="1" ht="18" customHeight="1">
      <c r="A30" s="73"/>
      <c r="B30" s="68"/>
      <c r="C30" s="74"/>
      <c r="D30" s="75"/>
      <c r="E30" s="75"/>
      <c r="F30" s="363" t="s">
        <v>223</v>
      </c>
      <c r="G30" s="363"/>
      <c r="H30" s="363"/>
      <c r="I30" s="363"/>
      <c r="J30" s="130">
        <v>232</v>
      </c>
      <c r="K30" s="181">
        <v>1</v>
      </c>
      <c r="L30" s="181">
        <v>4</v>
      </c>
      <c r="M30" s="237">
        <v>6240510020</v>
      </c>
      <c r="N30" s="157" t="s">
        <v>224</v>
      </c>
      <c r="O30" s="175">
        <f>O32+O33+O31</f>
        <v>50217.88</v>
      </c>
      <c r="P30" s="175">
        <f>P32+P33</f>
        <v>40000</v>
      </c>
      <c r="Q30" s="175">
        <f>Q32+Q33</f>
        <v>40000</v>
      </c>
      <c r="R30" s="234"/>
      <c r="S30" s="234"/>
    </row>
    <row r="31" spans="1:19" s="260" customFormat="1" ht="21.75" customHeight="1">
      <c r="A31" s="73"/>
      <c r="B31" s="68"/>
      <c r="C31" s="74"/>
      <c r="D31" s="75"/>
      <c r="E31" s="75"/>
      <c r="F31" s="363" t="s">
        <v>283</v>
      </c>
      <c r="G31" s="383"/>
      <c r="H31" s="383"/>
      <c r="I31" s="383"/>
      <c r="J31" s="130">
        <v>232</v>
      </c>
      <c r="K31" s="181">
        <v>1</v>
      </c>
      <c r="L31" s="181">
        <v>4</v>
      </c>
      <c r="M31" s="237">
        <v>6240510020</v>
      </c>
      <c r="N31" s="157">
        <v>851</v>
      </c>
      <c r="O31" s="175">
        <v>10500</v>
      </c>
      <c r="P31" s="175">
        <v>30000</v>
      </c>
      <c r="Q31" s="176">
        <v>30000</v>
      </c>
    </row>
    <row r="32" spans="1:19" s="260" customFormat="1" ht="33.75" customHeight="1">
      <c r="A32" s="73"/>
      <c r="B32" s="68"/>
      <c r="C32" s="74"/>
      <c r="D32" s="75"/>
      <c r="E32" s="75"/>
      <c r="F32" s="363" t="s">
        <v>307</v>
      </c>
      <c r="G32" s="383"/>
      <c r="H32" s="383"/>
      <c r="I32" s="383"/>
      <c r="J32" s="130">
        <v>232</v>
      </c>
      <c r="K32" s="181">
        <v>1</v>
      </c>
      <c r="L32" s="181">
        <v>4</v>
      </c>
      <c r="M32" s="237">
        <v>6240510020</v>
      </c>
      <c r="N32" s="157">
        <v>852</v>
      </c>
      <c r="O32" s="175">
        <v>1500</v>
      </c>
      <c r="P32" s="175">
        <v>30000</v>
      </c>
      <c r="Q32" s="176">
        <v>30000</v>
      </c>
    </row>
    <row r="33" spans="1:19" s="260" customFormat="1" ht="21.75" customHeight="1">
      <c r="A33" s="73"/>
      <c r="B33" s="68"/>
      <c r="C33" s="74"/>
      <c r="D33" s="75"/>
      <c r="E33" s="75"/>
      <c r="F33" s="380" t="s">
        <v>284</v>
      </c>
      <c r="G33" s="381"/>
      <c r="H33" s="381"/>
      <c r="I33" s="382"/>
      <c r="J33" s="130">
        <v>232</v>
      </c>
      <c r="K33" s="181">
        <v>1</v>
      </c>
      <c r="L33" s="181">
        <v>4</v>
      </c>
      <c r="M33" s="237">
        <v>6240510020</v>
      </c>
      <c r="N33" s="157">
        <v>853</v>
      </c>
      <c r="O33" s="175">
        <v>38217.879999999997</v>
      </c>
      <c r="P33" s="175">
        <v>10000</v>
      </c>
      <c r="Q33" s="175">
        <v>10000</v>
      </c>
    </row>
    <row r="34" spans="1:19" s="260" customFormat="1" ht="84" customHeight="1">
      <c r="A34" s="73"/>
      <c r="B34" s="68"/>
      <c r="C34" s="74"/>
      <c r="D34" s="75"/>
      <c r="E34" s="75"/>
      <c r="F34" s="320" t="s">
        <v>225</v>
      </c>
      <c r="G34" s="321"/>
      <c r="H34" s="321"/>
      <c r="I34" s="322"/>
      <c r="J34" s="130">
        <v>232</v>
      </c>
      <c r="K34" s="181">
        <v>1</v>
      </c>
      <c r="L34" s="181">
        <v>4</v>
      </c>
      <c r="M34" s="252" t="s">
        <v>226</v>
      </c>
      <c r="N34" s="157">
        <v>0</v>
      </c>
      <c r="O34" s="175">
        <f>O35</f>
        <v>117800</v>
      </c>
      <c r="P34" s="175">
        <f>P35</f>
        <v>117800</v>
      </c>
      <c r="Q34" s="175">
        <f>Q35</f>
        <v>117800</v>
      </c>
      <c r="R34" s="234"/>
      <c r="S34" s="234"/>
    </row>
    <row r="35" spans="1:19" s="260" customFormat="1" ht="15">
      <c r="A35" s="73"/>
      <c r="B35" s="68"/>
      <c r="C35" s="74"/>
      <c r="D35" s="75"/>
      <c r="E35" s="75"/>
      <c r="F35" s="363" t="s">
        <v>126</v>
      </c>
      <c r="G35" s="363"/>
      <c r="H35" s="363"/>
      <c r="I35" s="363"/>
      <c r="J35" s="130">
        <v>232</v>
      </c>
      <c r="K35" s="181">
        <v>1</v>
      </c>
      <c r="L35" s="181">
        <v>4</v>
      </c>
      <c r="M35" s="252" t="s">
        <v>226</v>
      </c>
      <c r="N35" s="157">
        <v>540</v>
      </c>
      <c r="O35" s="175">
        <v>117800</v>
      </c>
      <c r="P35" s="175">
        <v>117800</v>
      </c>
      <c r="Q35" s="176">
        <v>117800</v>
      </c>
      <c r="R35" s="234"/>
      <c r="S35" s="234"/>
    </row>
    <row r="36" spans="1:19" s="260" customFormat="1" ht="44.25" customHeight="1">
      <c r="A36" s="121"/>
      <c r="B36" s="68"/>
      <c r="C36" s="326" t="s">
        <v>60</v>
      </c>
      <c r="D36" s="327"/>
      <c r="E36" s="327"/>
      <c r="F36" s="327"/>
      <c r="G36" s="327"/>
      <c r="H36" s="327"/>
      <c r="I36" s="328"/>
      <c r="J36" s="128">
        <v>232</v>
      </c>
      <c r="K36" s="180">
        <v>1</v>
      </c>
      <c r="L36" s="180">
        <v>6</v>
      </c>
      <c r="M36" s="247">
        <v>0</v>
      </c>
      <c r="N36" s="156">
        <v>0</v>
      </c>
      <c r="O36" s="173">
        <f>O37</f>
        <v>116314</v>
      </c>
      <c r="P36" s="173">
        <f t="shared" ref="P36:Q40" si="2">P37</f>
        <v>116314</v>
      </c>
      <c r="Q36" s="173">
        <f t="shared" si="2"/>
        <v>116314</v>
      </c>
      <c r="R36" s="234"/>
      <c r="S36" s="234"/>
    </row>
    <row r="37" spans="1:19" s="260" customFormat="1" ht="64.5" customHeight="1">
      <c r="A37" s="121"/>
      <c r="B37" s="68"/>
      <c r="C37" s="326" t="s">
        <v>214</v>
      </c>
      <c r="D37" s="327"/>
      <c r="E37" s="327"/>
      <c r="F37" s="327"/>
      <c r="G37" s="327"/>
      <c r="H37" s="327"/>
      <c r="I37" s="328"/>
      <c r="J37" s="128">
        <v>232</v>
      </c>
      <c r="K37" s="180">
        <v>1</v>
      </c>
      <c r="L37" s="180">
        <v>6</v>
      </c>
      <c r="M37" s="250">
        <v>6200000000</v>
      </c>
      <c r="N37" s="156">
        <v>0</v>
      </c>
      <c r="O37" s="173">
        <f>O38</f>
        <v>116314</v>
      </c>
      <c r="P37" s="173">
        <f t="shared" si="2"/>
        <v>116314</v>
      </c>
      <c r="Q37" s="173">
        <f t="shared" si="2"/>
        <v>116314</v>
      </c>
      <c r="R37" s="234"/>
      <c r="S37" s="234"/>
    </row>
    <row r="38" spans="1:19" s="260" customFormat="1" ht="21" customHeight="1">
      <c r="A38" s="121"/>
      <c r="B38" s="68"/>
      <c r="C38" s="326" t="s">
        <v>215</v>
      </c>
      <c r="D38" s="327"/>
      <c r="E38" s="327"/>
      <c r="F38" s="327"/>
      <c r="G38" s="327"/>
      <c r="H38" s="327"/>
      <c r="I38" s="328"/>
      <c r="J38" s="128">
        <v>232</v>
      </c>
      <c r="K38" s="180">
        <v>1</v>
      </c>
      <c r="L38" s="180">
        <v>6</v>
      </c>
      <c r="M38" s="250">
        <v>6240000000</v>
      </c>
      <c r="N38" s="156">
        <v>0</v>
      </c>
      <c r="O38" s="173">
        <f>O39</f>
        <v>116314</v>
      </c>
      <c r="P38" s="173">
        <f t="shared" si="2"/>
        <v>116314</v>
      </c>
      <c r="Q38" s="173">
        <f t="shared" si="2"/>
        <v>116314</v>
      </c>
      <c r="R38" s="234"/>
      <c r="S38" s="234"/>
    </row>
    <row r="39" spans="1:19" s="260" customFormat="1" ht="34.5" customHeight="1">
      <c r="A39" s="121"/>
      <c r="B39" s="68"/>
      <c r="C39" s="320" t="s">
        <v>216</v>
      </c>
      <c r="D39" s="321"/>
      <c r="E39" s="321"/>
      <c r="F39" s="321"/>
      <c r="G39" s="321"/>
      <c r="H39" s="321"/>
      <c r="I39" s="322"/>
      <c r="J39" s="130">
        <v>232</v>
      </c>
      <c r="K39" s="181">
        <v>1</v>
      </c>
      <c r="L39" s="181">
        <v>6</v>
      </c>
      <c r="M39" s="237">
        <v>6240500000</v>
      </c>
      <c r="N39" s="157">
        <v>0</v>
      </c>
      <c r="O39" s="175">
        <f>O40</f>
        <v>116314</v>
      </c>
      <c r="P39" s="175">
        <f t="shared" si="2"/>
        <v>116314</v>
      </c>
      <c r="Q39" s="175">
        <f t="shared" si="2"/>
        <v>116314</v>
      </c>
      <c r="R39" s="234"/>
      <c r="S39" s="234"/>
    </row>
    <row r="40" spans="1:19" s="260" customFormat="1" ht="85.5" customHeight="1">
      <c r="A40" s="121"/>
      <c r="B40" s="68"/>
      <c r="C40" s="74"/>
      <c r="D40" s="75"/>
      <c r="E40" s="75"/>
      <c r="F40" s="343" t="s">
        <v>227</v>
      </c>
      <c r="G40" s="343"/>
      <c r="H40" s="343"/>
      <c r="I40" s="343"/>
      <c r="J40" s="130">
        <v>232</v>
      </c>
      <c r="K40" s="181">
        <v>1</v>
      </c>
      <c r="L40" s="181">
        <v>6</v>
      </c>
      <c r="M40" s="252" t="s">
        <v>228</v>
      </c>
      <c r="N40" s="157">
        <v>0</v>
      </c>
      <c r="O40" s="175">
        <f>O41</f>
        <v>116314</v>
      </c>
      <c r="P40" s="175">
        <f t="shared" si="2"/>
        <v>116314</v>
      </c>
      <c r="Q40" s="175">
        <f t="shared" si="2"/>
        <v>116314</v>
      </c>
      <c r="R40" s="234"/>
      <c r="S40" s="234"/>
    </row>
    <row r="41" spans="1:19" s="260" customFormat="1" ht="20.25" customHeight="1">
      <c r="A41" s="121"/>
      <c r="B41" s="68"/>
      <c r="C41" s="74"/>
      <c r="D41" s="75"/>
      <c r="E41" s="75"/>
      <c r="F41" s="343" t="s">
        <v>126</v>
      </c>
      <c r="G41" s="343"/>
      <c r="H41" s="343"/>
      <c r="I41" s="343"/>
      <c r="J41" s="130">
        <v>232</v>
      </c>
      <c r="K41" s="181">
        <v>1</v>
      </c>
      <c r="L41" s="181">
        <v>6</v>
      </c>
      <c r="M41" s="252" t="s">
        <v>228</v>
      </c>
      <c r="N41" s="157">
        <v>540</v>
      </c>
      <c r="O41" s="175">
        <v>116314</v>
      </c>
      <c r="P41" s="175">
        <v>116314</v>
      </c>
      <c r="Q41" s="175">
        <v>116314</v>
      </c>
      <c r="R41" s="234"/>
      <c r="S41" s="234"/>
    </row>
    <row r="42" spans="1:19" s="260" customFormat="1" ht="32.25" customHeight="1">
      <c r="A42" s="121"/>
      <c r="B42" s="68"/>
      <c r="C42" s="326" t="s">
        <v>285</v>
      </c>
      <c r="D42" s="327"/>
      <c r="E42" s="327"/>
      <c r="F42" s="327"/>
      <c r="G42" s="327"/>
      <c r="H42" s="327"/>
      <c r="I42" s="328"/>
      <c r="J42" s="128">
        <v>232</v>
      </c>
      <c r="K42" s="180">
        <v>1</v>
      </c>
      <c r="L42" s="182">
        <v>7</v>
      </c>
      <c r="M42" s="253">
        <v>7700000000</v>
      </c>
      <c r="N42" s="156">
        <v>0</v>
      </c>
      <c r="O42" s="173">
        <f>O43</f>
        <v>417135.21</v>
      </c>
      <c r="P42" s="173">
        <f t="shared" ref="P42:Q45" si="3">P43</f>
        <v>0</v>
      </c>
      <c r="Q42" s="173">
        <f t="shared" si="3"/>
        <v>0</v>
      </c>
      <c r="R42" s="234"/>
      <c r="S42" s="234"/>
    </row>
    <row r="43" spans="1:19" s="260" customFormat="1" ht="18" customHeight="1">
      <c r="A43" s="121"/>
      <c r="B43" s="387" t="s">
        <v>230</v>
      </c>
      <c r="C43" s="350"/>
      <c r="D43" s="350"/>
      <c r="E43" s="350"/>
      <c r="F43" s="350"/>
      <c r="G43" s="350"/>
      <c r="H43" s="350"/>
      <c r="I43" s="351"/>
      <c r="J43" s="128">
        <v>232</v>
      </c>
      <c r="K43" s="180">
        <v>1</v>
      </c>
      <c r="L43" s="182">
        <v>7</v>
      </c>
      <c r="M43" s="253">
        <v>7720000000</v>
      </c>
      <c r="N43" s="156">
        <v>0</v>
      </c>
      <c r="O43" s="173">
        <f>O44</f>
        <v>417135.21</v>
      </c>
      <c r="P43" s="173">
        <f t="shared" si="3"/>
        <v>0</v>
      </c>
      <c r="Q43" s="173">
        <f t="shared" si="3"/>
        <v>0</v>
      </c>
      <c r="R43" s="234"/>
      <c r="S43" s="234"/>
    </row>
    <row r="44" spans="1:19" s="260" customFormat="1" ht="24" customHeight="1">
      <c r="A44" s="121"/>
      <c r="B44" s="68"/>
      <c r="C44" s="74"/>
      <c r="D44" s="75"/>
      <c r="E44" s="75"/>
      <c r="F44" s="320" t="s">
        <v>231</v>
      </c>
      <c r="G44" s="321"/>
      <c r="H44" s="321"/>
      <c r="I44" s="322"/>
      <c r="J44" s="130">
        <v>232</v>
      </c>
      <c r="K44" s="181">
        <v>1</v>
      </c>
      <c r="L44" s="183">
        <v>7</v>
      </c>
      <c r="M44" s="254">
        <v>7720010050</v>
      </c>
      <c r="N44" s="157">
        <v>0</v>
      </c>
      <c r="O44" s="175">
        <f>O45</f>
        <v>417135.21</v>
      </c>
      <c r="P44" s="175">
        <f t="shared" si="3"/>
        <v>0</v>
      </c>
      <c r="Q44" s="175">
        <f t="shared" si="3"/>
        <v>0</v>
      </c>
      <c r="R44" s="234"/>
      <c r="S44" s="234"/>
    </row>
    <row r="45" spans="1:19" s="260" customFormat="1" ht="21.75" customHeight="1">
      <c r="A45" s="121"/>
      <c r="B45" s="68"/>
      <c r="C45" s="74"/>
      <c r="D45" s="75"/>
      <c r="E45" s="75"/>
      <c r="F45" s="320" t="s">
        <v>232</v>
      </c>
      <c r="G45" s="321"/>
      <c r="H45" s="321"/>
      <c r="I45" s="322"/>
      <c r="J45" s="130">
        <v>232</v>
      </c>
      <c r="K45" s="181">
        <v>1</v>
      </c>
      <c r="L45" s="183">
        <v>7</v>
      </c>
      <c r="M45" s="254">
        <v>7720010050</v>
      </c>
      <c r="N45" s="157">
        <v>0</v>
      </c>
      <c r="O45" s="175">
        <f>O46</f>
        <v>417135.21</v>
      </c>
      <c r="P45" s="175">
        <f t="shared" si="3"/>
        <v>0</v>
      </c>
      <c r="Q45" s="175">
        <f t="shared" si="3"/>
        <v>0</v>
      </c>
      <c r="R45" s="234"/>
      <c r="S45" s="234"/>
    </row>
    <row r="46" spans="1:19" s="260" customFormat="1" ht="21" customHeight="1">
      <c r="A46" s="121"/>
      <c r="B46" s="68"/>
      <c r="C46" s="74"/>
      <c r="D46" s="75"/>
      <c r="E46" s="75"/>
      <c r="F46" s="320" t="s">
        <v>233</v>
      </c>
      <c r="G46" s="321"/>
      <c r="H46" s="321"/>
      <c r="I46" s="322"/>
      <c r="J46" s="130">
        <v>232</v>
      </c>
      <c r="K46" s="181">
        <v>1</v>
      </c>
      <c r="L46" s="183">
        <v>7</v>
      </c>
      <c r="M46" s="254">
        <v>7720010050</v>
      </c>
      <c r="N46" s="157">
        <v>880</v>
      </c>
      <c r="O46" s="175">
        <v>417135.21</v>
      </c>
      <c r="P46" s="175">
        <v>0</v>
      </c>
      <c r="Q46" s="175">
        <v>0</v>
      </c>
      <c r="R46" s="234"/>
      <c r="S46" s="234"/>
    </row>
    <row r="47" spans="1:19" s="260" customFormat="1" ht="18" customHeight="1">
      <c r="A47" s="121"/>
      <c r="B47" s="68"/>
      <c r="C47" s="361" t="s">
        <v>158</v>
      </c>
      <c r="D47" s="361"/>
      <c r="E47" s="361"/>
      <c r="F47" s="361"/>
      <c r="G47" s="361"/>
      <c r="H47" s="361"/>
      <c r="I47" s="361"/>
      <c r="J47" s="128">
        <v>232</v>
      </c>
      <c r="K47" s="182">
        <v>1</v>
      </c>
      <c r="L47" s="182">
        <v>11</v>
      </c>
      <c r="M47" s="172">
        <v>0</v>
      </c>
      <c r="N47" s="156">
        <v>0</v>
      </c>
      <c r="O47" s="173">
        <f>O48</f>
        <v>15000</v>
      </c>
      <c r="P47" s="173">
        <f t="shared" ref="P47:Q50" si="4">P48</f>
        <v>15000</v>
      </c>
      <c r="Q47" s="173">
        <f t="shared" si="4"/>
        <v>15000</v>
      </c>
      <c r="R47" s="234"/>
      <c r="S47" s="234"/>
    </row>
    <row r="48" spans="1:19" s="260" customFormat="1" ht="29.25" customHeight="1">
      <c r="A48" s="92"/>
      <c r="B48" s="77"/>
      <c r="C48" s="361" t="s">
        <v>229</v>
      </c>
      <c r="D48" s="361"/>
      <c r="E48" s="361"/>
      <c r="F48" s="361"/>
      <c r="G48" s="361"/>
      <c r="H48" s="361"/>
      <c r="I48" s="361"/>
      <c r="J48" s="128">
        <v>232</v>
      </c>
      <c r="K48" s="182">
        <v>1</v>
      </c>
      <c r="L48" s="182">
        <v>11</v>
      </c>
      <c r="M48" s="172">
        <v>7700000000</v>
      </c>
      <c r="N48" s="156">
        <v>0</v>
      </c>
      <c r="O48" s="173">
        <f>O49</f>
        <v>15000</v>
      </c>
      <c r="P48" s="173">
        <f t="shared" si="4"/>
        <v>15000</v>
      </c>
      <c r="Q48" s="173">
        <f t="shared" si="4"/>
        <v>15000</v>
      </c>
      <c r="R48" s="234"/>
      <c r="S48" s="234"/>
    </row>
    <row r="49" spans="1:19" s="260" customFormat="1" ht="39" customHeight="1">
      <c r="A49" s="92"/>
      <c r="B49" s="77"/>
      <c r="C49" s="326" t="s">
        <v>234</v>
      </c>
      <c r="D49" s="327"/>
      <c r="E49" s="327"/>
      <c r="F49" s="327"/>
      <c r="G49" s="327"/>
      <c r="H49" s="327"/>
      <c r="I49" s="328"/>
      <c r="J49" s="128">
        <v>232</v>
      </c>
      <c r="K49" s="182">
        <v>1</v>
      </c>
      <c r="L49" s="182">
        <v>11</v>
      </c>
      <c r="M49" s="172">
        <v>7710000000</v>
      </c>
      <c r="N49" s="156">
        <v>0</v>
      </c>
      <c r="O49" s="173">
        <f>O50</f>
        <v>15000</v>
      </c>
      <c r="P49" s="173">
        <f t="shared" si="4"/>
        <v>15000</v>
      </c>
      <c r="Q49" s="173">
        <f t="shared" si="4"/>
        <v>15000</v>
      </c>
      <c r="R49" s="234"/>
      <c r="S49" s="234"/>
    </row>
    <row r="50" spans="1:19" s="260" customFormat="1" ht="32.25" customHeight="1">
      <c r="A50" s="121"/>
      <c r="B50" s="68"/>
      <c r="C50" s="361" t="s">
        <v>235</v>
      </c>
      <c r="D50" s="361"/>
      <c r="E50" s="361"/>
      <c r="F50" s="361"/>
      <c r="G50" s="361"/>
      <c r="H50" s="361"/>
      <c r="I50" s="361"/>
      <c r="J50" s="128">
        <v>232</v>
      </c>
      <c r="K50" s="182">
        <v>1</v>
      </c>
      <c r="L50" s="182">
        <v>11</v>
      </c>
      <c r="M50" s="255">
        <v>7710000040</v>
      </c>
      <c r="N50" s="156">
        <v>0</v>
      </c>
      <c r="O50" s="173">
        <f>O51</f>
        <v>15000</v>
      </c>
      <c r="P50" s="173">
        <f t="shared" si="4"/>
        <v>15000</v>
      </c>
      <c r="Q50" s="173">
        <f t="shared" si="4"/>
        <v>15000</v>
      </c>
      <c r="R50" s="234"/>
      <c r="S50" s="234"/>
    </row>
    <row r="51" spans="1:19" s="260" customFormat="1" ht="21" customHeight="1">
      <c r="A51" s="121"/>
      <c r="B51" s="68"/>
      <c r="C51" s="361" t="s">
        <v>236</v>
      </c>
      <c r="D51" s="361"/>
      <c r="E51" s="361"/>
      <c r="F51" s="361"/>
      <c r="G51" s="361"/>
      <c r="H51" s="361"/>
      <c r="I51" s="361"/>
      <c r="J51" s="128">
        <v>232</v>
      </c>
      <c r="K51" s="183">
        <v>1</v>
      </c>
      <c r="L51" s="183">
        <v>11</v>
      </c>
      <c r="M51" s="256">
        <v>7710000040</v>
      </c>
      <c r="N51" s="157">
        <v>870</v>
      </c>
      <c r="O51" s="175">
        <v>15000</v>
      </c>
      <c r="P51" s="175">
        <v>15000</v>
      </c>
      <c r="Q51" s="175">
        <v>15000</v>
      </c>
      <c r="R51" s="234"/>
      <c r="S51" s="234"/>
    </row>
    <row r="52" spans="1:19" ht="18.75" customHeight="1">
      <c r="A52" s="73"/>
      <c r="B52" s="68"/>
      <c r="C52" s="326" t="s">
        <v>32</v>
      </c>
      <c r="D52" s="327"/>
      <c r="E52" s="327"/>
      <c r="F52" s="327"/>
      <c r="G52" s="327"/>
      <c r="H52" s="327"/>
      <c r="I52" s="328"/>
      <c r="J52" s="128">
        <v>232</v>
      </c>
      <c r="K52" s="180">
        <v>1</v>
      </c>
      <c r="L52" s="180">
        <v>13</v>
      </c>
      <c r="M52" s="165">
        <v>0</v>
      </c>
      <c r="N52" s="156">
        <v>0</v>
      </c>
      <c r="O52" s="173">
        <f t="shared" ref="O52:Q58" si="5">O53</f>
        <v>14105</v>
      </c>
      <c r="P52" s="173">
        <f t="shared" si="5"/>
        <v>14105</v>
      </c>
      <c r="Q52" s="173">
        <f t="shared" si="5"/>
        <v>14105</v>
      </c>
      <c r="R52" s="234"/>
      <c r="S52" s="234"/>
    </row>
    <row r="53" spans="1:19" ht="58.5" customHeight="1">
      <c r="A53" s="73"/>
      <c r="B53" s="68"/>
      <c r="C53" s="326" t="s">
        <v>214</v>
      </c>
      <c r="D53" s="378"/>
      <c r="E53" s="378"/>
      <c r="F53" s="378"/>
      <c r="G53" s="378"/>
      <c r="H53" s="378"/>
      <c r="I53" s="379"/>
      <c r="J53" s="128">
        <v>232</v>
      </c>
      <c r="K53" s="180">
        <v>1</v>
      </c>
      <c r="L53" s="180">
        <v>13</v>
      </c>
      <c r="M53" s="250">
        <v>6200000000</v>
      </c>
      <c r="N53" s="156">
        <v>0</v>
      </c>
      <c r="O53" s="173">
        <f t="shared" si="5"/>
        <v>14105</v>
      </c>
      <c r="P53" s="173">
        <f t="shared" si="5"/>
        <v>14105</v>
      </c>
      <c r="Q53" s="173">
        <f t="shared" si="5"/>
        <v>14105</v>
      </c>
      <c r="R53" s="234"/>
      <c r="S53" s="234"/>
    </row>
    <row r="54" spans="1:19" ht="18.75" customHeight="1">
      <c r="A54" s="73"/>
      <c r="B54" s="68"/>
      <c r="C54" s="326" t="s">
        <v>215</v>
      </c>
      <c r="D54" s="327"/>
      <c r="E54" s="327"/>
      <c r="F54" s="327"/>
      <c r="G54" s="327"/>
      <c r="H54" s="327"/>
      <c r="I54" s="328"/>
      <c r="J54" s="128">
        <v>232</v>
      </c>
      <c r="K54" s="180">
        <v>1</v>
      </c>
      <c r="L54" s="180">
        <v>13</v>
      </c>
      <c r="M54" s="250">
        <v>6240000000</v>
      </c>
      <c r="N54" s="156">
        <v>0</v>
      </c>
      <c r="O54" s="173">
        <f t="shared" si="5"/>
        <v>14105</v>
      </c>
      <c r="P54" s="173">
        <f t="shared" si="5"/>
        <v>14105</v>
      </c>
      <c r="Q54" s="173">
        <f t="shared" si="5"/>
        <v>14105</v>
      </c>
      <c r="R54" s="234"/>
      <c r="S54" s="234"/>
    </row>
    <row r="55" spans="1:19" ht="32.25" customHeight="1">
      <c r="A55" s="73"/>
      <c r="B55" s="68"/>
      <c r="C55" s="320" t="s">
        <v>216</v>
      </c>
      <c r="D55" s="321"/>
      <c r="E55" s="321"/>
      <c r="F55" s="321"/>
      <c r="G55" s="321"/>
      <c r="H55" s="321"/>
      <c r="I55" s="322"/>
      <c r="J55" s="130">
        <v>232</v>
      </c>
      <c r="K55" s="181">
        <v>1</v>
      </c>
      <c r="L55" s="181">
        <v>13</v>
      </c>
      <c r="M55" s="237">
        <v>6240500000</v>
      </c>
      <c r="N55" s="157">
        <v>0</v>
      </c>
      <c r="O55" s="175">
        <f t="shared" si="5"/>
        <v>14105</v>
      </c>
      <c r="P55" s="175">
        <f t="shared" si="5"/>
        <v>14105</v>
      </c>
      <c r="Q55" s="175">
        <f t="shared" si="5"/>
        <v>14105</v>
      </c>
      <c r="R55" s="234"/>
      <c r="S55" s="234"/>
    </row>
    <row r="56" spans="1:19" ht="30.75" customHeight="1">
      <c r="A56" s="73"/>
      <c r="B56" s="68"/>
      <c r="C56" s="384" t="s">
        <v>237</v>
      </c>
      <c r="D56" s="385"/>
      <c r="E56" s="385"/>
      <c r="F56" s="385"/>
      <c r="G56" s="385"/>
      <c r="H56" s="385"/>
      <c r="I56" s="386"/>
      <c r="J56" s="130">
        <v>232</v>
      </c>
      <c r="K56" s="181">
        <v>1</v>
      </c>
      <c r="L56" s="181">
        <v>13</v>
      </c>
      <c r="M56" s="166">
        <v>6240595100</v>
      </c>
      <c r="N56" s="157">
        <v>0</v>
      </c>
      <c r="O56" s="175">
        <f t="shared" si="5"/>
        <v>14105</v>
      </c>
      <c r="P56" s="175">
        <f t="shared" si="5"/>
        <v>14105</v>
      </c>
      <c r="Q56" s="175">
        <f t="shared" si="5"/>
        <v>14105</v>
      </c>
      <c r="R56" s="234"/>
      <c r="S56" s="234"/>
    </row>
    <row r="57" spans="1:19" ht="18.75" customHeight="1">
      <c r="A57" s="73"/>
      <c r="B57" s="68"/>
      <c r="C57" s="74"/>
      <c r="D57" s="75"/>
      <c r="E57" s="380" t="s">
        <v>286</v>
      </c>
      <c r="F57" s="381"/>
      <c r="G57" s="381"/>
      <c r="H57" s="381"/>
      <c r="I57" s="382"/>
      <c r="J57" s="130">
        <v>232</v>
      </c>
      <c r="K57" s="181">
        <v>1</v>
      </c>
      <c r="L57" s="181">
        <v>13</v>
      </c>
      <c r="M57" s="166">
        <v>6240595100</v>
      </c>
      <c r="N57" s="157">
        <v>800</v>
      </c>
      <c r="O57" s="175">
        <f t="shared" si="5"/>
        <v>14105</v>
      </c>
      <c r="P57" s="175">
        <f t="shared" si="5"/>
        <v>14105</v>
      </c>
      <c r="Q57" s="175">
        <f t="shared" si="5"/>
        <v>14105</v>
      </c>
      <c r="R57" s="234"/>
      <c r="S57" s="234"/>
    </row>
    <row r="58" spans="1:19" ht="21" customHeight="1">
      <c r="A58" s="73"/>
      <c r="B58" s="68"/>
      <c r="C58" s="74"/>
      <c r="D58" s="75"/>
      <c r="E58" s="75"/>
      <c r="F58" s="320" t="s">
        <v>223</v>
      </c>
      <c r="G58" s="321"/>
      <c r="H58" s="321"/>
      <c r="I58" s="322"/>
      <c r="J58" s="130">
        <v>232</v>
      </c>
      <c r="K58" s="181">
        <v>1</v>
      </c>
      <c r="L58" s="181">
        <v>13</v>
      </c>
      <c r="M58" s="166">
        <v>6240595100</v>
      </c>
      <c r="N58" s="157">
        <v>850</v>
      </c>
      <c r="O58" s="175">
        <f t="shared" si="5"/>
        <v>14105</v>
      </c>
      <c r="P58" s="175">
        <f t="shared" si="5"/>
        <v>14105</v>
      </c>
      <c r="Q58" s="175">
        <f t="shared" si="5"/>
        <v>14105</v>
      </c>
      <c r="R58" s="234"/>
      <c r="S58" s="234"/>
    </row>
    <row r="59" spans="1:19" ht="19.5" customHeight="1">
      <c r="A59" s="69"/>
      <c r="B59" s="77"/>
      <c r="C59" s="76"/>
      <c r="D59" s="70"/>
      <c r="E59" s="70"/>
      <c r="F59" s="343" t="s">
        <v>284</v>
      </c>
      <c r="G59" s="343"/>
      <c r="H59" s="343"/>
      <c r="I59" s="343"/>
      <c r="J59" s="130">
        <v>232</v>
      </c>
      <c r="K59" s="181">
        <v>1</v>
      </c>
      <c r="L59" s="181">
        <v>13</v>
      </c>
      <c r="M59" s="166">
        <v>6240595100</v>
      </c>
      <c r="N59" s="157">
        <v>853</v>
      </c>
      <c r="O59" s="175">
        <v>14105</v>
      </c>
      <c r="P59" s="175">
        <v>14105</v>
      </c>
      <c r="Q59" s="175">
        <v>14105</v>
      </c>
      <c r="R59" s="234"/>
      <c r="S59" s="234"/>
    </row>
    <row r="60" spans="1:19" ht="14.25">
      <c r="A60" s="397" t="s">
        <v>238</v>
      </c>
      <c r="B60" s="398"/>
      <c r="C60" s="398"/>
      <c r="D60" s="398"/>
      <c r="E60" s="398"/>
      <c r="F60" s="398"/>
      <c r="G60" s="398"/>
      <c r="H60" s="398"/>
      <c r="I60" s="399"/>
      <c r="J60" s="128">
        <v>232</v>
      </c>
      <c r="K60" s="180">
        <v>2</v>
      </c>
      <c r="L60" s="180">
        <v>0</v>
      </c>
      <c r="M60" s="165">
        <v>0</v>
      </c>
      <c r="N60" s="156">
        <v>0</v>
      </c>
      <c r="O60" s="173">
        <f>O61</f>
        <v>460280.34</v>
      </c>
      <c r="P60" s="173">
        <f t="shared" ref="P60:Q64" si="6">P61</f>
        <v>499975.63999999996</v>
      </c>
      <c r="Q60" s="173">
        <f t="shared" si="6"/>
        <v>517927.76999999996</v>
      </c>
      <c r="R60" s="234"/>
      <c r="S60" s="234"/>
    </row>
    <row r="61" spans="1:19" ht="18.75" customHeight="1">
      <c r="A61" s="73"/>
      <c r="B61" s="68"/>
      <c r="C61" s="388" t="s">
        <v>34</v>
      </c>
      <c r="D61" s="389"/>
      <c r="E61" s="389"/>
      <c r="F61" s="389"/>
      <c r="G61" s="389"/>
      <c r="H61" s="389"/>
      <c r="I61" s="390"/>
      <c r="J61" s="128">
        <v>232</v>
      </c>
      <c r="K61" s="180">
        <v>2</v>
      </c>
      <c r="L61" s="180">
        <v>3</v>
      </c>
      <c r="M61" s="165">
        <v>0</v>
      </c>
      <c r="N61" s="156">
        <v>0</v>
      </c>
      <c r="O61" s="173">
        <f>O62</f>
        <v>460280.34</v>
      </c>
      <c r="P61" s="173">
        <f t="shared" si="6"/>
        <v>499975.63999999996</v>
      </c>
      <c r="Q61" s="173">
        <f t="shared" si="6"/>
        <v>517927.76999999996</v>
      </c>
      <c r="R61" s="234"/>
      <c r="S61" s="234"/>
    </row>
    <row r="62" spans="1:19" ht="62.25" customHeight="1">
      <c r="A62" s="73"/>
      <c r="B62" s="68"/>
      <c r="C62" s="326" t="s">
        <v>214</v>
      </c>
      <c r="D62" s="327"/>
      <c r="E62" s="327"/>
      <c r="F62" s="327"/>
      <c r="G62" s="327"/>
      <c r="H62" s="327"/>
      <c r="I62" s="328"/>
      <c r="J62" s="128">
        <v>232</v>
      </c>
      <c r="K62" s="180">
        <v>2</v>
      </c>
      <c r="L62" s="180">
        <v>3</v>
      </c>
      <c r="M62" s="249">
        <v>6200000000</v>
      </c>
      <c r="N62" s="156">
        <v>0</v>
      </c>
      <c r="O62" s="173">
        <f>O63</f>
        <v>460280.34</v>
      </c>
      <c r="P62" s="173">
        <f t="shared" si="6"/>
        <v>499975.63999999996</v>
      </c>
      <c r="Q62" s="173">
        <f t="shared" si="6"/>
        <v>517927.76999999996</v>
      </c>
      <c r="R62" s="234"/>
      <c r="S62" s="234"/>
    </row>
    <row r="63" spans="1:19" ht="23.25" customHeight="1">
      <c r="A63" s="73"/>
      <c r="B63" s="68"/>
      <c r="C63" s="326" t="s">
        <v>215</v>
      </c>
      <c r="D63" s="327"/>
      <c r="E63" s="327"/>
      <c r="F63" s="327"/>
      <c r="G63" s="327"/>
      <c r="H63" s="327"/>
      <c r="I63" s="328"/>
      <c r="J63" s="128">
        <v>232</v>
      </c>
      <c r="K63" s="180">
        <v>2</v>
      </c>
      <c r="L63" s="180">
        <v>3</v>
      </c>
      <c r="M63" s="250">
        <v>6240000000</v>
      </c>
      <c r="N63" s="156">
        <v>0</v>
      </c>
      <c r="O63" s="173">
        <f>O64</f>
        <v>460280.34</v>
      </c>
      <c r="P63" s="173">
        <f t="shared" si="6"/>
        <v>499975.63999999996</v>
      </c>
      <c r="Q63" s="173">
        <f t="shared" si="6"/>
        <v>517927.76999999996</v>
      </c>
      <c r="R63" s="234"/>
      <c r="S63" s="234"/>
    </row>
    <row r="64" spans="1:19" ht="34.5" customHeight="1">
      <c r="A64" s="73"/>
      <c r="B64" s="68"/>
      <c r="C64" s="332" t="s">
        <v>216</v>
      </c>
      <c r="D64" s="333"/>
      <c r="E64" s="333"/>
      <c r="F64" s="333"/>
      <c r="G64" s="333"/>
      <c r="H64" s="333"/>
      <c r="I64" s="334"/>
      <c r="J64" s="130">
        <v>232</v>
      </c>
      <c r="K64" s="181">
        <v>2</v>
      </c>
      <c r="L64" s="181">
        <v>3</v>
      </c>
      <c r="M64" s="237">
        <v>6240500000</v>
      </c>
      <c r="N64" s="157">
        <v>0</v>
      </c>
      <c r="O64" s="173">
        <f>O65</f>
        <v>460280.34</v>
      </c>
      <c r="P64" s="173">
        <f t="shared" si="6"/>
        <v>499975.63999999996</v>
      </c>
      <c r="Q64" s="173">
        <f t="shared" si="6"/>
        <v>517927.76999999996</v>
      </c>
      <c r="R64" s="234"/>
      <c r="S64" s="234"/>
    </row>
    <row r="65" spans="1:19" ht="44.25" customHeight="1">
      <c r="A65" s="73"/>
      <c r="B65" s="68"/>
      <c r="C65" s="332" t="s">
        <v>239</v>
      </c>
      <c r="D65" s="333"/>
      <c r="E65" s="333"/>
      <c r="F65" s="333"/>
      <c r="G65" s="333"/>
      <c r="H65" s="333"/>
      <c r="I65" s="334"/>
      <c r="J65" s="130">
        <v>232</v>
      </c>
      <c r="K65" s="181">
        <v>2</v>
      </c>
      <c r="L65" s="181">
        <v>3</v>
      </c>
      <c r="M65" s="237">
        <v>6240551180</v>
      </c>
      <c r="N65" s="157">
        <v>0</v>
      </c>
      <c r="O65" s="173">
        <f>O66+O69</f>
        <v>460280.34</v>
      </c>
      <c r="P65" s="173">
        <f>P66+P69</f>
        <v>499975.63999999996</v>
      </c>
      <c r="Q65" s="173">
        <f>Q66+Q69</f>
        <v>517927.76999999996</v>
      </c>
      <c r="R65" s="234"/>
      <c r="S65" s="234"/>
    </row>
    <row r="66" spans="1:19" ht="36" customHeight="1">
      <c r="A66" s="73"/>
      <c r="B66" s="68"/>
      <c r="C66" s="74"/>
      <c r="D66" s="75"/>
      <c r="E66" s="75"/>
      <c r="F66" s="363" t="s">
        <v>218</v>
      </c>
      <c r="G66" s="363"/>
      <c r="H66" s="363"/>
      <c r="I66" s="363"/>
      <c r="J66" s="130">
        <v>232</v>
      </c>
      <c r="K66" s="181">
        <v>2</v>
      </c>
      <c r="L66" s="181">
        <v>3</v>
      </c>
      <c r="M66" s="237">
        <v>6240551180</v>
      </c>
      <c r="N66" s="157" t="s">
        <v>219</v>
      </c>
      <c r="O66" s="175">
        <f>O67+O68</f>
        <v>420314.33</v>
      </c>
      <c r="P66" s="175">
        <f>P67+P68</f>
        <v>429399.6</v>
      </c>
      <c r="Q66" s="175">
        <f>Q67+Q68</f>
        <v>429399.6</v>
      </c>
      <c r="R66" s="234"/>
      <c r="S66" s="234"/>
    </row>
    <row r="67" spans="1:19" s="234" customFormat="1" ht="21.75" customHeight="1">
      <c r="A67" s="73"/>
      <c r="B67" s="68"/>
      <c r="C67" s="74"/>
      <c r="D67" s="75"/>
      <c r="E67" s="75"/>
      <c r="F67" s="343" t="s">
        <v>280</v>
      </c>
      <c r="G67" s="343"/>
      <c r="H67" s="343"/>
      <c r="I67" s="343"/>
      <c r="J67" s="130">
        <v>232</v>
      </c>
      <c r="K67" s="181">
        <v>2</v>
      </c>
      <c r="L67" s="181">
        <v>3</v>
      </c>
      <c r="M67" s="237">
        <v>6240551180</v>
      </c>
      <c r="N67" s="157">
        <v>121</v>
      </c>
      <c r="O67" s="175">
        <v>329800</v>
      </c>
      <c r="P67" s="175">
        <v>329800</v>
      </c>
      <c r="Q67" s="175">
        <v>329800</v>
      </c>
    </row>
    <row r="68" spans="1:19" s="234" customFormat="1" ht="21" customHeight="1">
      <c r="A68" s="73"/>
      <c r="B68" s="68"/>
      <c r="C68" s="74"/>
      <c r="D68" s="75"/>
      <c r="E68" s="75"/>
      <c r="F68" s="343" t="s">
        <v>281</v>
      </c>
      <c r="G68" s="343"/>
      <c r="H68" s="343"/>
      <c r="I68" s="343"/>
      <c r="J68" s="130">
        <v>232</v>
      </c>
      <c r="K68" s="181">
        <v>2</v>
      </c>
      <c r="L68" s="181">
        <v>3</v>
      </c>
      <c r="M68" s="237">
        <v>6240551180</v>
      </c>
      <c r="N68" s="157">
        <v>129</v>
      </c>
      <c r="O68" s="175">
        <v>90514.33</v>
      </c>
      <c r="P68" s="175">
        <v>99599.6</v>
      </c>
      <c r="Q68" s="175">
        <v>99599.6</v>
      </c>
    </row>
    <row r="69" spans="1:19" s="234" customFormat="1" ht="34.5" customHeight="1">
      <c r="A69" s="73"/>
      <c r="B69" s="68"/>
      <c r="C69" s="74"/>
      <c r="D69" s="75"/>
      <c r="E69" s="75"/>
      <c r="F69" s="363" t="s">
        <v>221</v>
      </c>
      <c r="G69" s="363"/>
      <c r="H69" s="363"/>
      <c r="I69" s="363"/>
      <c r="J69" s="130">
        <v>232</v>
      </c>
      <c r="K69" s="181">
        <v>2</v>
      </c>
      <c r="L69" s="181">
        <v>3</v>
      </c>
      <c r="M69" s="237">
        <v>6240551180</v>
      </c>
      <c r="N69" s="157" t="s">
        <v>222</v>
      </c>
      <c r="O69" s="175">
        <f>O70</f>
        <v>39966.01</v>
      </c>
      <c r="P69" s="175">
        <f>P70</f>
        <v>70576.039999999994</v>
      </c>
      <c r="Q69" s="175">
        <f>Q70</f>
        <v>88528.17</v>
      </c>
    </row>
    <row r="70" spans="1:19" s="234" customFormat="1" ht="23.25" customHeight="1">
      <c r="A70" s="73"/>
      <c r="B70" s="68"/>
      <c r="C70" s="74"/>
      <c r="D70" s="75"/>
      <c r="E70" s="75"/>
      <c r="F70" s="343" t="s">
        <v>240</v>
      </c>
      <c r="G70" s="343"/>
      <c r="H70" s="343"/>
      <c r="I70" s="343"/>
      <c r="J70" s="130">
        <v>232</v>
      </c>
      <c r="K70" s="181">
        <v>2</v>
      </c>
      <c r="L70" s="181">
        <v>3</v>
      </c>
      <c r="M70" s="237">
        <v>6240551180</v>
      </c>
      <c r="N70" s="157">
        <v>244</v>
      </c>
      <c r="O70" s="175">
        <v>39966.01</v>
      </c>
      <c r="P70" s="175">
        <v>70576.039999999994</v>
      </c>
      <c r="Q70" s="175">
        <v>88528.17</v>
      </c>
    </row>
    <row r="71" spans="1:19" ht="34.5" customHeight="1">
      <c r="A71" s="397" t="s">
        <v>241</v>
      </c>
      <c r="B71" s="398"/>
      <c r="C71" s="398"/>
      <c r="D71" s="398"/>
      <c r="E71" s="398"/>
      <c r="F71" s="398"/>
      <c r="G71" s="398"/>
      <c r="H71" s="398"/>
      <c r="I71" s="399"/>
      <c r="J71" s="128">
        <v>232</v>
      </c>
      <c r="K71" s="180">
        <v>3</v>
      </c>
      <c r="L71" s="180">
        <v>0</v>
      </c>
      <c r="M71" s="165">
        <v>0</v>
      </c>
      <c r="N71" s="156">
        <v>0</v>
      </c>
      <c r="O71" s="173">
        <f>O72+O80</f>
        <v>760000</v>
      </c>
      <c r="P71" s="173">
        <f>P72+P80</f>
        <v>210000</v>
      </c>
      <c r="Q71" s="173">
        <f>Q72+Q80</f>
        <v>210000</v>
      </c>
      <c r="R71" s="234"/>
      <c r="S71" s="234"/>
    </row>
    <row r="72" spans="1:19" ht="45.75" customHeight="1">
      <c r="A72" s="73"/>
      <c r="B72" s="68"/>
      <c r="C72" s="388" t="s">
        <v>137</v>
      </c>
      <c r="D72" s="389"/>
      <c r="E72" s="389"/>
      <c r="F72" s="389"/>
      <c r="G72" s="389"/>
      <c r="H72" s="389"/>
      <c r="I72" s="390"/>
      <c r="J72" s="128">
        <v>232</v>
      </c>
      <c r="K72" s="180">
        <v>3</v>
      </c>
      <c r="L72" s="180">
        <v>10</v>
      </c>
      <c r="M72" s="165">
        <v>0</v>
      </c>
      <c r="N72" s="156">
        <v>0</v>
      </c>
      <c r="O72" s="173">
        <f>O73</f>
        <v>750000</v>
      </c>
      <c r="P72" s="173">
        <f t="shared" ref="P72:Q76" si="7">P73</f>
        <v>200000</v>
      </c>
      <c r="Q72" s="173">
        <f t="shared" si="7"/>
        <v>200000</v>
      </c>
      <c r="R72" s="234"/>
      <c r="S72" s="234"/>
    </row>
    <row r="73" spans="1:19" ht="60.75" customHeight="1">
      <c r="A73" s="73"/>
      <c r="B73" s="68"/>
      <c r="C73" s="326" t="s">
        <v>214</v>
      </c>
      <c r="D73" s="378"/>
      <c r="E73" s="378"/>
      <c r="F73" s="378"/>
      <c r="G73" s="378"/>
      <c r="H73" s="378"/>
      <c r="I73" s="379"/>
      <c r="J73" s="128">
        <v>232</v>
      </c>
      <c r="K73" s="180">
        <v>3</v>
      </c>
      <c r="L73" s="180">
        <v>10</v>
      </c>
      <c r="M73" s="249">
        <v>6200000000</v>
      </c>
      <c r="N73" s="156">
        <v>0</v>
      </c>
      <c r="O73" s="173">
        <f>O74</f>
        <v>750000</v>
      </c>
      <c r="P73" s="173">
        <f t="shared" si="7"/>
        <v>200000</v>
      </c>
      <c r="Q73" s="173">
        <f t="shared" si="7"/>
        <v>200000</v>
      </c>
      <c r="R73" s="234"/>
      <c r="S73" s="234"/>
    </row>
    <row r="74" spans="1:19" ht="14.25">
      <c r="A74" s="73"/>
      <c r="B74" s="68"/>
      <c r="C74" s="326" t="s">
        <v>215</v>
      </c>
      <c r="D74" s="327"/>
      <c r="E74" s="327"/>
      <c r="F74" s="327"/>
      <c r="G74" s="327"/>
      <c r="H74" s="327"/>
      <c r="I74" s="328"/>
      <c r="J74" s="128">
        <v>232</v>
      </c>
      <c r="K74" s="180">
        <v>3</v>
      </c>
      <c r="L74" s="180">
        <v>10</v>
      </c>
      <c r="M74" s="250">
        <v>6240000000</v>
      </c>
      <c r="N74" s="156">
        <v>0</v>
      </c>
      <c r="O74" s="173">
        <f>O75</f>
        <v>750000</v>
      </c>
      <c r="P74" s="173">
        <f t="shared" si="7"/>
        <v>200000</v>
      </c>
      <c r="Q74" s="173">
        <f t="shared" si="7"/>
        <v>200000</v>
      </c>
      <c r="R74" s="234"/>
      <c r="S74" s="234"/>
    </row>
    <row r="75" spans="1:19" ht="19.5" customHeight="1">
      <c r="A75" s="73"/>
      <c r="B75" s="68"/>
      <c r="C75" s="332" t="s">
        <v>242</v>
      </c>
      <c r="D75" s="333"/>
      <c r="E75" s="333"/>
      <c r="F75" s="333"/>
      <c r="G75" s="333"/>
      <c r="H75" s="333"/>
      <c r="I75" s="334"/>
      <c r="J75" s="130">
        <v>232</v>
      </c>
      <c r="K75" s="181">
        <v>3</v>
      </c>
      <c r="L75" s="181">
        <v>10</v>
      </c>
      <c r="M75" s="237">
        <v>6240100000</v>
      </c>
      <c r="N75" s="157">
        <v>0</v>
      </c>
      <c r="O75" s="175">
        <f>O76</f>
        <v>750000</v>
      </c>
      <c r="P75" s="175">
        <f t="shared" si="7"/>
        <v>200000</v>
      </c>
      <c r="Q75" s="175">
        <f t="shared" si="7"/>
        <v>200000</v>
      </c>
      <c r="R75" s="234"/>
      <c r="S75" s="234"/>
    </row>
    <row r="76" spans="1:19" ht="36.75" customHeight="1">
      <c r="A76" s="73"/>
      <c r="B76" s="68"/>
      <c r="C76" s="332" t="s">
        <v>243</v>
      </c>
      <c r="D76" s="333"/>
      <c r="E76" s="333"/>
      <c r="F76" s="333"/>
      <c r="G76" s="333"/>
      <c r="H76" s="333"/>
      <c r="I76" s="334"/>
      <c r="J76" s="130">
        <v>232</v>
      </c>
      <c r="K76" s="181">
        <v>3</v>
      </c>
      <c r="L76" s="181">
        <v>10</v>
      </c>
      <c r="M76" s="237">
        <v>6240195020</v>
      </c>
      <c r="N76" s="157">
        <v>0</v>
      </c>
      <c r="O76" s="175">
        <f>O77</f>
        <v>750000</v>
      </c>
      <c r="P76" s="175">
        <f t="shared" si="7"/>
        <v>200000</v>
      </c>
      <c r="Q76" s="175">
        <f t="shared" si="7"/>
        <v>200000</v>
      </c>
      <c r="R76" s="234"/>
      <c r="S76" s="234"/>
    </row>
    <row r="77" spans="1:19" ht="31.5" customHeight="1">
      <c r="A77" s="73"/>
      <c r="B77" s="68"/>
      <c r="C77" s="74"/>
      <c r="D77" s="75"/>
      <c r="E77" s="75"/>
      <c r="F77" s="363" t="s">
        <v>221</v>
      </c>
      <c r="G77" s="363"/>
      <c r="H77" s="363"/>
      <c r="I77" s="363"/>
      <c r="J77" s="130">
        <v>232</v>
      </c>
      <c r="K77" s="181">
        <v>3</v>
      </c>
      <c r="L77" s="181">
        <v>10</v>
      </c>
      <c r="M77" s="237">
        <v>6240195020</v>
      </c>
      <c r="N77" s="157" t="s">
        <v>222</v>
      </c>
      <c r="O77" s="175">
        <f>O78+O79</f>
        <v>750000</v>
      </c>
      <c r="P77" s="175">
        <f>P78+P79</f>
        <v>200000</v>
      </c>
      <c r="Q77" s="175">
        <f>Q78+Q79</f>
        <v>200000</v>
      </c>
      <c r="R77" s="234"/>
      <c r="S77" s="234"/>
    </row>
    <row r="78" spans="1:19" ht="19.5" customHeight="1">
      <c r="A78" s="73"/>
      <c r="B78" s="68"/>
      <c r="C78" s="74"/>
      <c r="D78" s="75"/>
      <c r="E78" s="75"/>
      <c r="F78" s="343" t="s">
        <v>240</v>
      </c>
      <c r="G78" s="343"/>
      <c r="H78" s="343"/>
      <c r="I78" s="343"/>
      <c r="J78" s="130">
        <v>232</v>
      </c>
      <c r="K78" s="181">
        <v>3</v>
      </c>
      <c r="L78" s="181">
        <v>10</v>
      </c>
      <c r="M78" s="237">
        <v>6240195020</v>
      </c>
      <c r="N78" s="157">
        <v>244</v>
      </c>
      <c r="O78" s="175">
        <v>550000</v>
      </c>
      <c r="P78" s="175">
        <v>50000</v>
      </c>
      <c r="Q78" s="176">
        <v>50000</v>
      </c>
      <c r="R78" s="234"/>
      <c r="S78" s="234"/>
    </row>
    <row r="79" spans="1:19" ht="23.25" customHeight="1">
      <c r="A79" s="73"/>
      <c r="B79" s="68"/>
      <c r="C79" s="74"/>
      <c r="D79" s="75"/>
      <c r="E79" s="75"/>
      <c r="F79" s="343" t="s">
        <v>266</v>
      </c>
      <c r="G79" s="343"/>
      <c r="H79" s="343"/>
      <c r="I79" s="343"/>
      <c r="J79" s="130">
        <v>232</v>
      </c>
      <c r="K79" s="181">
        <v>3</v>
      </c>
      <c r="L79" s="181">
        <v>10</v>
      </c>
      <c r="M79" s="237">
        <v>6240195020</v>
      </c>
      <c r="N79" s="157">
        <v>247</v>
      </c>
      <c r="O79" s="175">
        <v>200000</v>
      </c>
      <c r="P79" s="175">
        <v>150000</v>
      </c>
      <c r="Q79" s="175">
        <v>150000</v>
      </c>
      <c r="R79" s="234"/>
      <c r="S79" s="234"/>
    </row>
    <row r="80" spans="1:19" ht="28.5" customHeight="1">
      <c r="A80" s="73"/>
      <c r="B80" s="68"/>
      <c r="C80" s="326" t="s">
        <v>44</v>
      </c>
      <c r="D80" s="327"/>
      <c r="E80" s="327"/>
      <c r="F80" s="327"/>
      <c r="G80" s="327"/>
      <c r="H80" s="327"/>
      <c r="I80" s="328"/>
      <c r="J80" s="128">
        <v>232</v>
      </c>
      <c r="K80" s="180">
        <v>3</v>
      </c>
      <c r="L80" s="180">
        <v>14</v>
      </c>
      <c r="M80" s="165">
        <v>0</v>
      </c>
      <c r="N80" s="156">
        <v>0</v>
      </c>
      <c r="O80" s="173">
        <f t="shared" ref="O80:Q85" si="8">O81</f>
        <v>10000</v>
      </c>
      <c r="P80" s="173">
        <f t="shared" si="8"/>
        <v>10000</v>
      </c>
      <c r="Q80" s="173">
        <f t="shared" si="8"/>
        <v>10000</v>
      </c>
      <c r="R80" s="234"/>
      <c r="S80" s="234"/>
    </row>
    <row r="81" spans="1:19" ht="57" customHeight="1">
      <c r="A81" s="73"/>
      <c r="B81" s="68"/>
      <c r="C81" s="388" t="s">
        <v>214</v>
      </c>
      <c r="D81" s="400"/>
      <c r="E81" s="400"/>
      <c r="F81" s="400"/>
      <c r="G81" s="400"/>
      <c r="H81" s="400"/>
      <c r="I81" s="401"/>
      <c r="J81" s="128">
        <v>232</v>
      </c>
      <c r="K81" s="180">
        <v>3</v>
      </c>
      <c r="L81" s="180">
        <v>14</v>
      </c>
      <c r="M81" s="249">
        <v>6200000000</v>
      </c>
      <c r="N81" s="156">
        <v>0</v>
      </c>
      <c r="O81" s="173">
        <f t="shared" si="8"/>
        <v>10000</v>
      </c>
      <c r="P81" s="173">
        <f t="shared" si="8"/>
        <v>10000</v>
      </c>
      <c r="Q81" s="173">
        <f t="shared" si="8"/>
        <v>10000</v>
      </c>
      <c r="R81" s="234"/>
      <c r="S81" s="234"/>
    </row>
    <row r="82" spans="1:19" ht="18" customHeight="1">
      <c r="A82" s="73"/>
      <c r="B82" s="68"/>
      <c r="C82" s="326" t="s">
        <v>215</v>
      </c>
      <c r="D82" s="327"/>
      <c r="E82" s="327"/>
      <c r="F82" s="327"/>
      <c r="G82" s="327"/>
      <c r="H82" s="327"/>
      <c r="I82" s="328"/>
      <c r="J82" s="128">
        <v>232</v>
      </c>
      <c r="K82" s="180">
        <v>3</v>
      </c>
      <c r="L82" s="180">
        <v>14</v>
      </c>
      <c r="M82" s="250">
        <v>6240000000</v>
      </c>
      <c r="N82" s="156">
        <v>0</v>
      </c>
      <c r="O82" s="173">
        <f t="shared" si="8"/>
        <v>10000</v>
      </c>
      <c r="P82" s="173">
        <f t="shared" si="8"/>
        <v>10000</v>
      </c>
      <c r="Q82" s="173">
        <f t="shared" si="8"/>
        <v>10000</v>
      </c>
      <c r="R82" s="234"/>
      <c r="S82" s="234"/>
    </row>
    <row r="83" spans="1:19" ht="21.75" customHeight="1">
      <c r="A83" s="73"/>
      <c r="B83" s="68"/>
      <c r="C83" s="394" t="s">
        <v>242</v>
      </c>
      <c r="D83" s="395"/>
      <c r="E83" s="395"/>
      <c r="F83" s="395"/>
      <c r="G83" s="395"/>
      <c r="H83" s="395"/>
      <c r="I83" s="396"/>
      <c r="J83" s="130">
        <v>232</v>
      </c>
      <c r="K83" s="181">
        <v>3</v>
      </c>
      <c r="L83" s="181">
        <v>14</v>
      </c>
      <c r="M83" s="237">
        <v>6240100000</v>
      </c>
      <c r="N83" s="157">
        <v>0</v>
      </c>
      <c r="O83" s="175">
        <f t="shared" si="8"/>
        <v>10000</v>
      </c>
      <c r="P83" s="175">
        <f t="shared" si="8"/>
        <v>10000</v>
      </c>
      <c r="Q83" s="175">
        <f t="shared" si="8"/>
        <v>10000</v>
      </c>
      <c r="R83" s="234"/>
      <c r="S83" s="234"/>
    </row>
    <row r="84" spans="1:19" ht="23.25" customHeight="1">
      <c r="A84" s="73"/>
      <c r="B84" s="68"/>
      <c r="C84" s="74"/>
      <c r="D84" s="394" t="s">
        <v>244</v>
      </c>
      <c r="E84" s="395"/>
      <c r="F84" s="395"/>
      <c r="G84" s="395"/>
      <c r="H84" s="395"/>
      <c r="I84" s="396"/>
      <c r="J84" s="130">
        <v>232</v>
      </c>
      <c r="K84" s="181">
        <v>3</v>
      </c>
      <c r="L84" s="181">
        <v>14</v>
      </c>
      <c r="M84" s="237">
        <v>6240120040</v>
      </c>
      <c r="N84" s="157">
        <v>0</v>
      </c>
      <c r="O84" s="175">
        <f t="shared" si="8"/>
        <v>10000</v>
      </c>
      <c r="P84" s="175">
        <f t="shared" si="8"/>
        <v>10000</v>
      </c>
      <c r="Q84" s="175">
        <f t="shared" si="8"/>
        <v>10000</v>
      </c>
      <c r="R84" s="234"/>
      <c r="S84" s="234"/>
    </row>
    <row r="85" spans="1:19" ht="30.75" customHeight="1">
      <c r="A85" s="73"/>
      <c r="B85" s="68"/>
      <c r="C85" s="74"/>
      <c r="D85" s="75"/>
      <c r="E85" s="75"/>
      <c r="F85" s="320" t="s">
        <v>221</v>
      </c>
      <c r="G85" s="321"/>
      <c r="H85" s="321"/>
      <c r="I85" s="322"/>
      <c r="J85" s="130">
        <v>232</v>
      </c>
      <c r="K85" s="181">
        <v>3</v>
      </c>
      <c r="L85" s="181">
        <v>14</v>
      </c>
      <c r="M85" s="237">
        <v>6240120040</v>
      </c>
      <c r="N85" s="157">
        <v>240</v>
      </c>
      <c r="O85" s="175">
        <f t="shared" si="8"/>
        <v>10000</v>
      </c>
      <c r="P85" s="175">
        <f t="shared" si="8"/>
        <v>10000</v>
      </c>
      <c r="Q85" s="175">
        <f t="shared" si="8"/>
        <v>10000</v>
      </c>
      <c r="R85" s="234"/>
      <c r="S85" s="234"/>
    </row>
    <row r="86" spans="1:19" ht="23.25" customHeight="1">
      <c r="A86" s="73"/>
      <c r="B86" s="68"/>
      <c r="C86" s="74"/>
      <c r="D86" s="75"/>
      <c r="E86" s="75"/>
      <c r="F86" s="320" t="s">
        <v>240</v>
      </c>
      <c r="G86" s="321"/>
      <c r="H86" s="321"/>
      <c r="I86" s="322"/>
      <c r="J86" s="130">
        <v>232</v>
      </c>
      <c r="K86" s="181">
        <v>3</v>
      </c>
      <c r="L86" s="181">
        <v>14</v>
      </c>
      <c r="M86" s="237">
        <v>6240120040</v>
      </c>
      <c r="N86" s="157">
        <v>244</v>
      </c>
      <c r="O86" s="175">
        <v>10000</v>
      </c>
      <c r="P86" s="175">
        <v>10000</v>
      </c>
      <c r="Q86" s="176">
        <v>10000</v>
      </c>
      <c r="R86" s="234"/>
      <c r="S86" s="234"/>
    </row>
    <row r="87" spans="1:19" ht="14.25">
      <c r="A87" s="397" t="s">
        <v>245</v>
      </c>
      <c r="B87" s="398"/>
      <c r="C87" s="398"/>
      <c r="D87" s="398"/>
      <c r="E87" s="398"/>
      <c r="F87" s="398"/>
      <c r="G87" s="398"/>
      <c r="H87" s="398"/>
      <c r="I87" s="399"/>
      <c r="J87" s="128">
        <v>232</v>
      </c>
      <c r="K87" s="180">
        <v>4</v>
      </c>
      <c r="L87" s="180">
        <v>0</v>
      </c>
      <c r="M87" s="165">
        <v>0</v>
      </c>
      <c r="N87" s="156">
        <v>0</v>
      </c>
      <c r="O87" s="173">
        <f t="shared" ref="O87:Q88" si="9">O88</f>
        <v>7474051.4800000004</v>
      </c>
      <c r="P87" s="173">
        <f t="shared" si="9"/>
        <v>1989000</v>
      </c>
      <c r="Q87" s="173">
        <f t="shared" si="9"/>
        <v>2637000</v>
      </c>
      <c r="R87" s="234"/>
      <c r="S87" s="234"/>
    </row>
    <row r="88" spans="1:19" ht="24" customHeight="1">
      <c r="A88" s="73"/>
      <c r="B88" s="68"/>
      <c r="C88" s="388" t="s">
        <v>62</v>
      </c>
      <c r="D88" s="389"/>
      <c r="E88" s="389"/>
      <c r="F88" s="389"/>
      <c r="G88" s="389"/>
      <c r="H88" s="389"/>
      <c r="I88" s="390"/>
      <c r="J88" s="128">
        <v>232</v>
      </c>
      <c r="K88" s="180">
        <v>4</v>
      </c>
      <c r="L88" s="180">
        <v>9</v>
      </c>
      <c r="M88" s="165">
        <v>0</v>
      </c>
      <c r="N88" s="156">
        <v>0</v>
      </c>
      <c r="O88" s="173">
        <f t="shared" si="9"/>
        <v>7474051.4800000004</v>
      </c>
      <c r="P88" s="173">
        <f t="shared" si="9"/>
        <v>1989000</v>
      </c>
      <c r="Q88" s="173">
        <f t="shared" si="9"/>
        <v>2637000</v>
      </c>
      <c r="R88" s="234"/>
      <c r="S88" s="234"/>
    </row>
    <row r="89" spans="1:19" ht="59.25" customHeight="1">
      <c r="A89" s="73"/>
      <c r="B89" s="68"/>
      <c r="C89" s="326" t="s">
        <v>214</v>
      </c>
      <c r="D89" s="378"/>
      <c r="E89" s="378"/>
      <c r="F89" s="378"/>
      <c r="G89" s="378"/>
      <c r="H89" s="378"/>
      <c r="I89" s="379"/>
      <c r="J89" s="128">
        <v>232</v>
      </c>
      <c r="K89" s="180">
        <v>4</v>
      </c>
      <c r="L89" s="180">
        <v>9</v>
      </c>
      <c r="M89" s="249">
        <v>6200000000</v>
      </c>
      <c r="N89" s="156">
        <v>0</v>
      </c>
      <c r="O89" s="173">
        <f>O90+O96</f>
        <v>7474051.4800000004</v>
      </c>
      <c r="P89" s="173">
        <f>P90+P96</f>
        <v>1989000</v>
      </c>
      <c r="Q89" s="173">
        <f>Q90+Q96</f>
        <v>2637000</v>
      </c>
      <c r="R89" s="234"/>
      <c r="S89" s="234"/>
    </row>
    <row r="90" spans="1:19" ht="18.75" customHeight="1">
      <c r="A90" s="73"/>
      <c r="B90" s="68"/>
      <c r="C90" s="326" t="s">
        <v>215</v>
      </c>
      <c r="D90" s="327"/>
      <c r="E90" s="327"/>
      <c r="F90" s="327"/>
      <c r="G90" s="327"/>
      <c r="H90" s="327"/>
      <c r="I90" s="328"/>
      <c r="J90" s="128">
        <v>232</v>
      </c>
      <c r="K90" s="180">
        <v>4</v>
      </c>
      <c r="L90" s="180">
        <v>9</v>
      </c>
      <c r="M90" s="250">
        <v>6240000000</v>
      </c>
      <c r="N90" s="156">
        <v>0</v>
      </c>
      <c r="O90" s="173">
        <f>O91</f>
        <v>6758406.4800000004</v>
      </c>
      <c r="P90" s="173">
        <f t="shared" ref="P90:Q92" si="10">P91</f>
        <v>1989000</v>
      </c>
      <c r="Q90" s="173">
        <f t="shared" si="10"/>
        <v>2637000</v>
      </c>
      <c r="R90" s="234"/>
      <c r="S90" s="234"/>
    </row>
    <row r="91" spans="1:19" ht="29.25" customHeight="1">
      <c r="A91" s="73"/>
      <c r="B91" s="68"/>
      <c r="C91" s="332" t="s">
        <v>246</v>
      </c>
      <c r="D91" s="333"/>
      <c r="E91" s="333"/>
      <c r="F91" s="333"/>
      <c r="G91" s="333"/>
      <c r="H91" s="333"/>
      <c r="I91" s="334"/>
      <c r="J91" s="130">
        <v>232</v>
      </c>
      <c r="K91" s="181">
        <v>4</v>
      </c>
      <c r="L91" s="181">
        <v>9</v>
      </c>
      <c r="M91" s="237">
        <v>6240200000</v>
      </c>
      <c r="N91" s="157">
        <v>0</v>
      </c>
      <c r="O91" s="173">
        <f>O92</f>
        <v>6758406.4800000004</v>
      </c>
      <c r="P91" s="173">
        <f t="shared" si="10"/>
        <v>1989000</v>
      </c>
      <c r="Q91" s="173">
        <f t="shared" si="10"/>
        <v>2637000</v>
      </c>
      <c r="R91" s="234"/>
      <c r="S91" s="234"/>
    </row>
    <row r="92" spans="1:19" ht="43.5" customHeight="1">
      <c r="A92" s="73"/>
      <c r="B92" s="68"/>
      <c r="C92" s="332" t="s">
        <v>247</v>
      </c>
      <c r="D92" s="333"/>
      <c r="E92" s="333"/>
      <c r="F92" s="333"/>
      <c r="G92" s="333"/>
      <c r="H92" s="333"/>
      <c r="I92" s="334"/>
      <c r="J92" s="130">
        <v>232</v>
      </c>
      <c r="K92" s="181">
        <v>4</v>
      </c>
      <c r="L92" s="181">
        <v>9</v>
      </c>
      <c r="M92" s="252" t="s">
        <v>248</v>
      </c>
      <c r="N92" s="157">
        <v>0</v>
      </c>
      <c r="O92" s="173">
        <f>O93</f>
        <v>6758406.4800000004</v>
      </c>
      <c r="P92" s="173">
        <f t="shared" si="10"/>
        <v>1989000</v>
      </c>
      <c r="Q92" s="173">
        <f t="shared" si="10"/>
        <v>2637000</v>
      </c>
      <c r="R92" s="234"/>
      <c r="S92" s="234"/>
    </row>
    <row r="93" spans="1:19" ht="31.5" customHeight="1">
      <c r="A93" s="73"/>
      <c r="B93" s="68"/>
      <c r="C93" s="74"/>
      <c r="D93" s="75"/>
      <c r="E93" s="75"/>
      <c r="F93" s="363" t="s">
        <v>221</v>
      </c>
      <c r="G93" s="363"/>
      <c r="H93" s="363"/>
      <c r="I93" s="363"/>
      <c r="J93" s="130">
        <v>232</v>
      </c>
      <c r="K93" s="181">
        <v>4</v>
      </c>
      <c r="L93" s="181">
        <v>9</v>
      </c>
      <c r="M93" s="252" t="s">
        <v>248</v>
      </c>
      <c r="N93" s="157" t="s">
        <v>222</v>
      </c>
      <c r="O93" s="173">
        <f>O94+O95</f>
        <v>6758406.4800000004</v>
      </c>
      <c r="P93" s="173">
        <f>P94+P95</f>
        <v>1989000</v>
      </c>
      <c r="Q93" s="173">
        <f>Q94+Q95</f>
        <v>2637000</v>
      </c>
      <c r="R93" s="234"/>
      <c r="S93" s="234"/>
    </row>
    <row r="94" spans="1:19" ht="22.5" customHeight="1">
      <c r="A94" s="73"/>
      <c r="B94" s="68"/>
      <c r="C94" s="74"/>
      <c r="D94" s="75"/>
      <c r="E94" s="343" t="s">
        <v>240</v>
      </c>
      <c r="F94" s="343"/>
      <c r="G94" s="343"/>
      <c r="H94" s="343"/>
      <c r="I94" s="343"/>
      <c r="J94" s="130">
        <v>232</v>
      </c>
      <c r="K94" s="181">
        <v>4</v>
      </c>
      <c r="L94" s="181">
        <v>9</v>
      </c>
      <c r="M94" s="252" t="s">
        <v>248</v>
      </c>
      <c r="N94" s="157">
        <v>244</v>
      </c>
      <c r="O94" s="175">
        <v>5799261.1200000001</v>
      </c>
      <c r="P94" s="175">
        <v>1589000</v>
      </c>
      <c r="Q94" s="176">
        <v>2237000</v>
      </c>
      <c r="R94" s="234"/>
      <c r="S94" s="234"/>
    </row>
    <row r="95" spans="1:19" ht="21" customHeight="1">
      <c r="A95" s="121"/>
      <c r="B95" s="68"/>
      <c r="C95" s="74"/>
      <c r="D95" s="75"/>
      <c r="E95" s="70"/>
      <c r="F95" s="320" t="s">
        <v>266</v>
      </c>
      <c r="G95" s="391"/>
      <c r="H95" s="391"/>
      <c r="I95" s="392"/>
      <c r="J95" s="130">
        <v>232</v>
      </c>
      <c r="K95" s="181">
        <v>4</v>
      </c>
      <c r="L95" s="181">
        <v>9</v>
      </c>
      <c r="M95" s="252" t="s">
        <v>248</v>
      </c>
      <c r="N95" s="157">
        <v>247</v>
      </c>
      <c r="O95" s="175">
        <v>959145.36</v>
      </c>
      <c r="P95" s="175">
        <v>400000</v>
      </c>
      <c r="Q95" s="176">
        <v>400000</v>
      </c>
      <c r="R95" s="234"/>
      <c r="S95" s="234"/>
    </row>
    <row r="96" spans="1:19" ht="20.25" customHeight="1">
      <c r="A96" s="73"/>
      <c r="B96" s="68"/>
      <c r="C96" s="74"/>
      <c r="D96" s="75"/>
      <c r="E96" s="75"/>
      <c r="F96" s="326" t="s">
        <v>249</v>
      </c>
      <c r="G96" s="327"/>
      <c r="H96" s="327"/>
      <c r="I96" s="328"/>
      <c r="J96" s="130">
        <v>232</v>
      </c>
      <c r="K96" s="181">
        <v>4</v>
      </c>
      <c r="L96" s="181">
        <v>9</v>
      </c>
      <c r="M96" s="237">
        <v>6250000000</v>
      </c>
      <c r="N96" s="157">
        <v>0</v>
      </c>
      <c r="O96" s="173">
        <f>O97</f>
        <v>715645</v>
      </c>
      <c r="P96" s="173">
        <f>P97</f>
        <v>0</v>
      </c>
      <c r="Q96" s="173">
        <f>Q97</f>
        <v>0</v>
      </c>
      <c r="R96" s="234"/>
      <c r="S96" s="234"/>
    </row>
    <row r="97" spans="1:19" ht="46.5" customHeight="1">
      <c r="A97" s="73"/>
      <c r="B97" s="68"/>
      <c r="C97" s="74"/>
      <c r="D97" s="75"/>
      <c r="E97" s="75"/>
      <c r="F97" s="320" t="s">
        <v>287</v>
      </c>
      <c r="G97" s="321"/>
      <c r="H97" s="321"/>
      <c r="I97" s="322"/>
      <c r="J97" s="130">
        <v>232</v>
      </c>
      <c r="K97" s="181">
        <v>4</v>
      </c>
      <c r="L97" s="181">
        <v>9</v>
      </c>
      <c r="M97" s="252" t="s">
        <v>288</v>
      </c>
      <c r="N97" s="157">
        <v>0</v>
      </c>
      <c r="O97" s="173">
        <f>O98+O101</f>
        <v>715645</v>
      </c>
      <c r="P97" s="173">
        <f>P98+P101</f>
        <v>0</v>
      </c>
      <c r="Q97" s="173">
        <f>Q98+Q101</f>
        <v>0</v>
      </c>
      <c r="R97" s="234"/>
      <c r="S97" s="234"/>
    </row>
    <row r="98" spans="1:19" ht="28.5" customHeight="1">
      <c r="A98" s="73"/>
      <c r="B98" s="68"/>
      <c r="C98" s="74"/>
      <c r="D98" s="75"/>
      <c r="E98" s="75"/>
      <c r="F98" s="320" t="s">
        <v>289</v>
      </c>
      <c r="G98" s="321"/>
      <c r="H98" s="321"/>
      <c r="I98" s="322"/>
      <c r="J98" s="130">
        <v>232</v>
      </c>
      <c r="K98" s="181">
        <v>4</v>
      </c>
      <c r="L98" s="181">
        <v>9</v>
      </c>
      <c r="M98" s="252" t="s">
        <v>305</v>
      </c>
      <c r="N98" s="157">
        <v>0</v>
      </c>
      <c r="O98" s="173">
        <f t="shared" ref="O98:Q99" si="11">O99</f>
        <v>171650</v>
      </c>
      <c r="P98" s="173">
        <f t="shared" si="11"/>
        <v>0</v>
      </c>
      <c r="Q98" s="173">
        <f t="shared" si="11"/>
        <v>0</v>
      </c>
      <c r="R98" s="234"/>
      <c r="S98" s="234"/>
    </row>
    <row r="99" spans="1:19" ht="34.5" customHeight="1">
      <c r="A99" s="73"/>
      <c r="B99" s="68"/>
      <c r="C99" s="74"/>
      <c r="D99" s="75"/>
      <c r="E99" s="75"/>
      <c r="F99" s="320" t="s">
        <v>258</v>
      </c>
      <c r="G99" s="321"/>
      <c r="H99" s="321"/>
      <c r="I99" s="322"/>
      <c r="J99" s="130">
        <v>232</v>
      </c>
      <c r="K99" s="181">
        <v>4</v>
      </c>
      <c r="L99" s="181">
        <v>9</v>
      </c>
      <c r="M99" s="252" t="s">
        <v>305</v>
      </c>
      <c r="N99" s="157">
        <v>240</v>
      </c>
      <c r="O99" s="173">
        <f t="shared" si="11"/>
        <v>171650</v>
      </c>
      <c r="P99" s="173">
        <f t="shared" si="11"/>
        <v>0</v>
      </c>
      <c r="Q99" s="173">
        <f t="shared" si="11"/>
        <v>0</v>
      </c>
      <c r="R99" s="234"/>
      <c r="S99" s="234"/>
    </row>
    <row r="100" spans="1:19" ht="24" customHeight="1">
      <c r="A100" s="73"/>
      <c r="B100" s="68"/>
      <c r="C100" s="74"/>
      <c r="D100" s="75"/>
      <c r="E100" s="75"/>
      <c r="F100" s="320" t="s">
        <v>240</v>
      </c>
      <c r="G100" s="321"/>
      <c r="H100" s="321"/>
      <c r="I100" s="322"/>
      <c r="J100" s="130">
        <v>232</v>
      </c>
      <c r="K100" s="181">
        <v>4</v>
      </c>
      <c r="L100" s="181">
        <v>9</v>
      </c>
      <c r="M100" s="252" t="s">
        <v>305</v>
      </c>
      <c r="N100" s="157">
        <v>244</v>
      </c>
      <c r="O100" s="135">
        <v>171650</v>
      </c>
      <c r="P100" s="175">
        <v>0</v>
      </c>
      <c r="Q100" s="175">
        <v>0</v>
      </c>
      <c r="R100" s="234"/>
      <c r="S100" s="234"/>
    </row>
    <row r="101" spans="1:19" ht="28.5" customHeight="1">
      <c r="A101" s="73"/>
      <c r="B101" s="68"/>
      <c r="C101" s="74"/>
      <c r="D101" s="75"/>
      <c r="E101" s="75"/>
      <c r="F101" s="320" t="s">
        <v>290</v>
      </c>
      <c r="G101" s="321"/>
      <c r="H101" s="321"/>
      <c r="I101" s="322"/>
      <c r="J101" s="130">
        <v>232</v>
      </c>
      <c r="K101" s="181">
        <v>4</v>
      </c>
      <c r="L101" s="181">
        <v>9</v>
      </c>
      <c r="M101" s="257" t="s">
        <v>306</v>
      </c>
      <c r="N101" s="157">
        <v>0</v>
      </c>
      <c r="O101" s="135">
        <f t="shared" ref="O101:Q102" si="12">O102</f>
        <v>543995</v>
      </c>
      <c r="P101" s="135">
        <f t="shared" si="12"/>
        <v>0</v>
      </c>
      <c r="Q101" s="135">
        <f t="shared" si="12"/>
        <v>0</v>
      </c>
      <c r="R101" s="234"/>
      <c r="S101" s="234"/>
    </row>
    <row r="102" spans="1:19" ht="36" customHeight="1">
      <c r="A102" s="73"/>
      <c r="B102" s="68"/>
      <c r="C102" s="74"/>
      <c r="D102" s="75"/>
      <c r="E102" s="75"/>
      <c r="F102" s="320" t="s">
        <v>258</v>
      </c>
      <c r="G102" s="321"/>
      <c r="H102" s="321"/>
      <c r="I102" s="322"/>
      <c r="J102" s="130">
        <v>232</v>
      </c>
      <c r="K102" s="181">
        <v>4</v>
      </c>
      <c r="L102" s="181">
        <v>9</v>
      </c>
      <c r="M102" s="257" t="s">
        <v>306</v>
      </c>
      <c r="N102" s="157">
        <v>240</v>
      </c>
      <c r="O102" s="135">
        <f t="shared" si="12"/>
        <v>543995</v>
      </c>
      <c r="P102" s="135">
        <f t="shared" si="12"/>
        <v>0</v>
      </c>
      <c r="Q102" s="135">
        <f t="shared" si="12"/>
        <v>0</v>
      </c>
      <c r="R102" s="234"/>
      <c r="S102" s="234"/>
    </row>
    <row r="103" spans="1:19" ht="24.75" customHeight="1">
      <c r="A103" s="73"/>
      <c r="B103" s="68"/>
      <c r="C103" s="74"/>
      <c r="D103" s="75"/>
      <c r="E103" s="75"/>
      <c r="F103" s="320" t="s">
        <v>240</v>
      </c>
      <c r="G103" s="321"/>
      <c r="H103" s="321"/>
      <c r="I103" s="322"/>
      <c r="J103" s="130">
        <v>232</v>
      </c>
      <c r="K103" s="181">
        <v>4</v>
      </c>
      <c r="L103" s="181">
        <v>9</v>
      </c>
      <c r="M103" s="257" t="s">
        <v>306</v>
      </c>
      <c r="N103" s="157">
        <v>244</v>
      </c>
      <c r="O103" s="135">
        <v>543995</v>
      </c>
      <c r="P103" s="175">
        <v>0</v>
      </c>
      <c r="Q103" s="175">
        <v>0</v>
      </c>
      <c r="R103" s="234"/>
      <c r="S103" s="234"/>
    </row>
    <row r="104" spans="1:19" ht="25.5" customHeight="1">
      <c r="A104" s="397" t="s">
        <v>253</v>
      </c>
      <c r="B104" s="398"/>
      <c r="C104" s="398"/>
      <c r="D104" s="398"/>
      <c r="E104" s="398"/>
      <c r="F104" s="398"/>
      <c r="G104" s="398"/>
      <c r="H104" s="398"/>
      <c r="I104" s="399"/>
      <c r="J104" s="130">
        <v>232</v>
      </c>
      <c r="K104" s="180">
        <v>5</v>
      </c>
      <c r="L104" s="180">
        <v>0</v>
      </c>
      <c r="M104" s="165">
        <v>0</v>
      </c>
      <c r="N104" s="156">
        <v>0</v>
      </c>
      <c r="O104" s="173">
        <f>O105+O111+O118</f>
        <v>4616569.08</v>
      </c>
      <c r="P104" s="173">
        <f>P105+P111+P118</f>
        <v>2042734</v>
      </c>
      <c r="Q104" s="173">
        <f>Q105+Q111+Q118</f>
        <v>2626111</v>
      </c>
      <c r="R104" s="234"/>
      <c r="S104" s="234"/>
    </row>
    <row r="105" spans="1:19" ht="24" customHeight="1">
      <c r="A105" s="73"/>
      <c r="B105" s="68"/>
      <c r="C105" s="388" t="s">
        <v>43</v>
      </c>
      <c r="D105" s="389"/>
      <c r="E105" s="389"/>
      <c r="F105" s="389"/>
      <c r="G105" s="389"/>
      <c r="H105" s="389"/>
      <c r="I105" s="390"/>
      <c r="J105" s="130">
        <v>232</v>
      </c>
      <c r="K105" s="180">
        <v>5</v>
      </c>
      <c r="L105" s="180">
        <v>1</v>
      </c>
      <c r="M105" s="165">
        <v>0</v>
      </c>
      <c r="N105" s="156">
        <v>0</v>
      </c>
      <c r="O105" s="173">
        <f>O106</f>
        <v>60000</v>
      </c>
      <c r="P105" s="173">
        <f t="shared" ref="P105:Q109" si="13">P106</f>
        <v>60000</v>
      </c>
      <c r="Q105" s="173">
        <f t="shared" si="13"/>
        <v>60000</v>
      </c>
      <c r="R105" s="234"/>
      <c r="S105" s="234"/>
    </row>
    <row r="106" spans="1:19" ht="33.75" customHeight="1">
      <c r="A106" s="73"/>
      <c r="B106" s="68"/>
      <c r="C106" s="74"/>
      <c r="D106" s="380" t="s">
        <v>229</v>
      </c>
      <c r="E106" s="381"/>
      <c r="F106" s="381"/>
      <c r="G106" s="381"/>
      <c r="H106" s="381"/>
      <c r="I106" s="382"/>
      <c r="J106" s="130">
        <v>232</v>
      </c>
      <c r="K106" s="181">
        <v>5</v>
      </c>
      <c r="L106" s="181">
        <v>1</v>
      </c>
      <c r="M106" s="166">
        <v>7700000000</v>
      </c>
      <c r="N106" s="157">
        <v>0</v>
      </c>
      <c r="O106" s="175">
        <f>O107</f>
        <v>60000</v>
      </c>
      <c r="P106" s="175">
        <f t="shared" si="13"/>
        <v>60000</v>
      </c>
      <c r="Q106" s="175">
        <f t="shared" si="13"/>
        <v>60000</v>
      </c>
      <c r="R106" s="234"/>
      <c r="S106" s="234"/>
    </row>
    <row r="107" spans="1:19" ht="23.25" customHeight="1">
      <c r="A107" s="73"/>
      <c r="B107" s="68"/>
      <c r="C107" s="74"/>
      <c r="D107" s="320" t="s">
        <v>254</v>
      </c>
      <c r="E107" s="321"/>
      <c r="F107" s="321"/>
      <c r="G107" s="321"/>
      <c r="H107" s="321"/>
      <c r="I107" s="322"/>
      <c r="J107" s="130">
        <v>232</v>
      </c>
      <c r="K107" s="181">
        <v>5</v>
      </c>
      <c r="L107" s="181">
        <v>1</v>
      </c>
      <c r="M107" s="166">
        <v>7730000000</v>
      </c>
      <c r="N107" s="157">
        <v>0</v>
      </c>
      <c r="O107" s="175">
        <f>O108</f>
        <v>60000</v>
      </c>
      <c r="P107" s="175">
        <f t="shared" si="13"/>
        <v>60000</v>
      </c>
      <c r="Q107" s="175">
        <f t="shared" si="13"/>
        <v>60000</v>
      </c>
      <c r="R107" s="234"/>
      <c r="S107" s="234"/>
    </row>
    <row r="108" spans="1:19" ht="51.75" customHeight="1">
      <c r="A108" s="73"/>
      <c r="B108" s="68"/>
      <c r="C108" s="74"/>
      <c r="D108" s="75"/>
      <c r="E108" s="320" t="s">
        <v>255</v>
      </c>
      <c r="F108" s="321"/>
      <c r="G108" s="321"/>
      <c r="H108" s="321"/>
      <c r="I108" s="322"/>
      <c r="J108" s="130">
        <v>232</v>
      </c>
      <c r="K108" s="181">
        <v>5</v>
      </c>
      <c r="L108" s="181">
        <v>1</v>
      </c>
      <c r="M108" s="166">
        <v>7730090140</v>
      </c>
      <c r="N108" s="157">
        <v>0</v>
      </c>
      <c r="O108" s="175">
        <f>O109</f>
        <v>60000</v>
      </c>
      <c r="P108" s="175">
        <f t="shared" si="13"/>
        <v>60000</v>
      </c>
      <c r="Q108" s="175">
        <f t="shared" si="13"/>
        <v>60000</v>
      </c>
      <c r="R108" s="234"/>
      <c r="S108" s="234"/>
    </row>
    <row r="109" spans="1:19" ht="30" customHeight="1">
      <c r="A109" s="73"/>
      <c r="B109" s="68"/>
      <c r="C109" s="74"/>
      <c r="D109" s="75"/>
      <c r="E109" s="75"/>
      <c r="F109" s="363" t="s">
        <v>221</v>
      </c>
      <c r="G109" s="363"/>
      <c r="H109" s="363"/>
      <c r="I109" s="363"/>
      <c r="J109" s="130">
        <v>232</v>
      </c>
      <c r="K109" s="181">
        <v>5</v>
      </c>
      <c r="L109" s="181">
        <v>1</v>
      </c>
      <c r="M109" s="166">
        <v>7730090140</v>
      </c>
      <c r="N109" s="157" t="s">
        <v>222</v>
      </c>
      <c r="O109" s="175">
        <f>O110</f>
        <v>60000</v>
      </c>
      <c r="P109" s="175">
        <f t="shared" si="13"/>
        <v>60000</v>
      </c>
      <c r="Q109" s="175">
        <f t="shared" si="13"/>
        <v>60000</v>
      </c>
      <c r="R109" s="234"/>
      <c r="S109" s="234"/>
    </row>
    <row r="110" spans="1:19" ht="21.75" customHeight="1">
      <c r="A110" s="73"/>
      <c r="B110" s="68"/>
      <c r="C110" s="74"/>
      <c r="D110" s="75"/>
      <c r="E110" s="75"/>
      <c r="F110" s="402" t="s">
        <v>240</v>
      </c>
      <c r="G110" s="403"/>
      <c r="H110" s="403"/>
      <c r="I110" s="404"/>
      <c r="J110" s="130">
        <v>232</v>
      </c>
      <c r="K110" s="181">
        <v>5</v>
      </c>
      <c r="L110" s="181">
        <v>1</v>
      </c>
      <c r="M110" s="166">
        <v>7730090140</v>
      </c>
      <c r="N110" s="157">
        <v>244</v>
      </c>
      <c r="O110" s="135">
        <v>60000</v>
      </c>
      <c r="P110" s="175">
        <v>60000</v>
      </c>
      <c r="Q110" s="175">
        <v>60000</v>
      </c>
      <c r="R110" s="234"/>
      <c r="S110" s="234"/>
    </row>
    <row r="111" spans="1:19" ht="24" customHeight="1">
      <c r="A111" s="73"/>
      <c r="B111" s="68"/>
      <c r="C111" s="326" t="s">
        <v>178</v>
      </c>
      <c r="D111" s="327"/>
      <c r="E111" s="327"/>
      <c r="F111" s="327"/>
      <c r="G111" s="327"/>
      <c r="H111" s="327"/>
      <c r="I111" s="328"/>
      <c r="J111" s="130">
        <v>232</v>
      </c>
      <c r="K111" s="180">
        <v>5</v>
      </c>
      <c r="L111" s="180">
        <v>2</v>
      </c>
      <c r="M111" s="165">
        <v>0</v>
      </c>
      <c r="N111" s="156">
        <v>0</v>
      </c>
      <c r="O111" s="175">
        <f t="shared" ref="O111:Q116" si="14">O112</f>
        <v>427720</v>
      </c>
      <c r="P111" s="175">
        <f t="shared" si="14"/>
        <v>0</v>
      </c>
      <c r="Q111" s="175">
        <f t="shared" si="14"/>
        <v>0</v>
      </c>
      <c r="R111" s="234"/>
      <c r="S111" s="234"/>
    </row>
    <row r="112" spans="1:19" ht="66" customHeight="1">
      <c r="A112" s="73"/>
      <c r="B112" s="68"/>
      <c r="C112" s="326" t="s">
        <v>214</v>
      </c>
      <c r="D112" s="327"/>
      <c r="E112" s="327"/>
      <c r="F112" s="327"/>
      <c r="G112" s="327"/>
      <c r="H112" s="327"/>
      <c r="I112" s="328"/>
      <c r="J112" s="130">
        <v>232</v>
      </c>
      <c r="K112" s="181">
        <v>5</v>
      </c>
      <c r="L112" s="181">
        <v>2</v>
      </c>
      <c r="M112" s="166">
        <v>6200000000</v>
      </c>
      <c r="N112" s="157">
        <v>0</v>
      </c>
      <c r="O112" s="175">
        <f t="shared" si="14"/>
        <v>427720</v>
      </c>
      <c r="P112" s="175">
        <f t="shared" si="14"/>
        <v>0</v>
      </c>
      <c r="Q112" s="175">
        <f t="shared" si="14"/>
        <v>0</v>
      </c>
      <c r="R112" s="234"/>
      <c r="S112" s="234"/>
    </row>
    <row r="113" spans="1:19" ht="18" customHeight="1">
      <c r="A113" s="73"/>
      <c r="B113" s="68"/>
      <c r="C113" s="326" t="s">
        <v>215</v>
      </c>
      <c r="D113" s="327"/>
      <c r="E113" s="327"/>
      <c r="F113" s="327"/>
      <c r="G113" s="327"/>
      <c r="H113" s="327"/>
      <c r="I113" s="328"/>
      <c r="J113" s="130">
        <v>232</v>
      </c>
      <c r="K113" s="181">
        <v>5</v>
      </c>
      <c r="L113" s="181">
        <v>2</v>
      </c>
      <c r="M113" s="166">
        <v>6240000000</v>
      </c>
      <c r="N113" s="157">
        <v>0</v>
      </c>
      <c r="O113" s="175">
        <f t="shared" si="14"/>
        <v>427720</v>
      </c>
      <c r="P113" s="175">
        <f t="shared" si="14"/>
        <v>0</v>
      </c>
      <c r="Q113" s="175">
        <f t="shared" si="14"/>
        <v>0</v>
      </c>
      <c r="R113" s="234"/>
      <c r="S113" s="234"/>
    </row>
    <row r="114" spans="1:19" ht="34.5" customHeight="1">
      <c r="A114" s="73"/>
      <c r="B114" s="68"/>
      <c r="C114" s="326" t="s">
        <v>256</v>
      </c>
      <c r="D114" s="327"/>
      <c r="E114" s="327"/>
      <c r="F114" s="327"/>
      <c r="G114" s="327"/>
      <c r="H114" s="327"/>
      <c r="I114" s="328"/>
      <c r="J114" s="130">
        <v>232</v>
      </c>
      <c r="K114" s="181">
        <v>5</v>
      </c>
      <c r="L114" s="181">
        <v>2</v>
      </c>
      <c r="M114" s="166">
        <v>6240600000</v>
      </c>
      <c r="N114" s="157">
        <v>0</v>
      </c>
      <c r="O114" s="175">
        <f t="shared" si="14"/>
        <v>427720</v>
      </c>
      <c r="P114" s="175">
        <f t="shared" si="14"/>
        <v>0</v>
      </c>
      <c r="Q114" s="175">
        <f t="shared" si="14"/>
        <v>0</v>
      </c>
      <c r="R114" s="234"/>
      <c r="S114" s="234"/>
    </row>
    <row r="115" spans="1:19" ht="24" customHeight="1">
      <c r="A115" s="73"/>
      <c r="B115" s="68"/>
      <c r="C115" s="320" t="s">
        <v>257</v>
      </c>
      <c r="D115" s="321"/>
      <c r="E115" s="321"/>
      <c r="F115" s="321"/>
      <c r="G115" s="321"/>
      <c r="H115" s="321"/>
      <c r="I115" s="322"/>
      <c r="J115" s="130">
        <v>232</v>
      </c>
      <c r="K115" s="181">
        <v>5</v>
      </c>
      <c r="L115" s="181">
        <v>2</v>
      </c>
      <c r="M115" s="166">
        <v>6240690120</v>
      </c>
      <c r="N115" s="157">
        <v>0</v>
      </c>
      <c r="O115" s="175">
        <f t="shared" si="14"/>
        <v>427720</v>
      </c>
      <c r="P115" s="175">
        <f t="shared" si="14"/>
        <v>0</v>
      </c>
      <c r="Q115" s="175">
        <f t="shared" si="14"/>
        <v>0</v>
      </c>
      <c r="R115" s="234"/>
      <c r="S115" s="234"/>
    </row>
    <row r="116" spans="1:19" ht="33" customHeight="1">
      <c r="A116" s="69"/>
      <c r="B116" s="77"/>
      <c r="C116" s="76"/>
      <c r="D116" s="70"/>
      <c r="E116" s="70"/>
      <c r="F116" s="380" t="s">
        <v>221</v>
      </c>
      <c r="G116" s="381"/>
      <c r="H116" s="381"/>
      <c r="I116" s="382"/>
      <c r="J116" s="130">
        <v>232</v>
      </c>
      <c r="K116" s="181">
        <v>5</v>
      </c>
      <c r="L116" s="181">
        <v>2</v>
      </c>
      <c r="M116" s="166">
        <v>6240690120</v>
      </c>
      <c r="N116" s="157">
        <v>240</v>
      </c>
      <c r="O116" s="175">
        <f t="shared" si="14"/>
        <v>427720</v>
      </c>
      <c r="P116" s="175">
        <f t="shared" si="14"/>
        <v>0</v>
      </c>
      <c r="Q116" s="175">
        <f t="shared" si="14"/>
        <v>0</v>
      </c>
      <c r="R116" s="234"/>
      <c r="S116" s="234"/>
    </row>
    <row r="117" spans="1:19" ht="21" customHeight="1">
      <c r="A117" s="69"/>
      <c r="B117" s="77"/>
      <c r="C117" s="76"/>
      <c r="D117" s="70"/>
      <c r="E117" s="70"/>
      <c r="F117" s="402" t="s">
        <v>240</v>
      </c>
      <c r="G117" s="403"/>
      <c r="H117" s="403"/>
      <c r="I117" s="404"/>
      <c r="J117" s="130">
        <v>232</v>
      </c>
      <c r="K117" s="181">
        <v>5</v>
      </c>
      <c r="L117" s="181">
        <v>2</v>
      </c>
      <c r="M117" s="166">
        <v>6240690120</v>
      </c>
      <c r="N117" s="157">
        <v>244</v>
      </c>
      <c r="O117" s="175">
        <v>427720</v>
      </c>
      <c r="P117" s="175">
        <v>0</v>
      </c>
      <c r="Q117" s="176">
        <v>0</v>
      </c>
      <c r="R117" s="234"/>
      <c r="S117" s="234"/>
    </row>
    <row r="118" spans="1:19" ht="20.25" customHeight="1">
      <c r="A118" s="73">
        <v>2.3208016240475001E+19</v>
      </c>
      <c r="B118" s="68"/>
      <c r="C118" s="388" t="s">
        <v>36</v>
      </c>
      <c r="D118" s="389"/>
      <c r="E118" s="389"/>
      <c r="F118" s="389"/>
      <c r="G118" s="389"/>
      <c r="H118" s="389"/>
      <c r="I118" s="390"/>
      <c r="J118" s="128">
        <v>232</v>
      </c>
      <c r="K118" s="180">
        <v>5</v>
      </c>
      <c r="L118" s="180">
        <v>3</v>
      </c>
      <c r="M118" s="165">
        <v>0</v>
      </c>
      <c r="N118" s="156">
        <v>0</v>
      </c>
      <c r="O118" s="173">
        <f t="shared" ref="O118:Q123" si="15">O119</f>
        <v>4128849.08</v>
      </c>
      <c r="P118" s="173">
        <f t="shared" si="15"/>
        <v>1982734</v>
      </c>
      <c r="Q118" s="173">
        <f t="shared" si="15"/>
        <v>2566111</v>
      </c>
      <c r="R118" s="234"/>
      <c r="S118" s="234"/>
    </row>
    <row r="119" spans="1:19" ht="63.75" customHeight="1">
      <c r="A119" s="73"/>
      <c r="B119" s="68"/>
      <c r="C119" s="326" t="s">
        <v>214</v>
      </c>
      <c r="D119" s="378"/>
      <c r="E119" s="378"/>
      <c r="F119" s="378"/>
      <c r="G119" s="378"/>
      <c r="H119" s="378"/>
      <c r="I119" s="379"/>
      <c r="J119" s="128">
        <v>232</v>
      </c>
      <c r="K119" s="180">
        <v>5</v>
      </c>
      <c r="L119" s="180">
        <v>3</v>
      </c>
      <c r="M119" s="249">
        <v>6200000000</v>
      </c>
      <c r="N119" s="156">
        <v>0</v>
      </c>
      <c r="O119" s="173">
        <f t="shared" si="15"/>
        <v>4128849.08</v>
      </c>
      <c r="P119" s="173">
        <f t="shared" si="15"/>
        <v>1982734</v>
      </c>
      <c r="Q119" s="173">
        <f t="shared" si="15"/>
        <v>2566111</v>
      </c>
      <c r="R119" s="234"/>
      <c r="S119" s="234"/>
    </row>
    <row r="120" spans="1:19" ht="27.75" customHeight="1">
      <c r="A120" s="73"/>
      <c r="B120" s="68"/>
      <c r="C120" s="326" t="s">
        <v>215</v>
      </c>
      <c r="D120" s="327"/>
      <c r="E120" s="327"/>
      <c r="F120" s="327"/>
      <c r="G120" s="327"/>
      <c r="H120" s="327"/>
      <c r="I120" s="328"/>
      <c r="J120" s="128">
        <v>232</v>
      </c>
      <c r="K120" s="180">
        <v>5</v>
      </c>
      <c r="L120" s="180">
        <v>3</v>
      </c>
      <c r="M120" s="250">
        <v>6240000000</v>
      </c>
      <c r="N120" s="156">
        <v>0</v>
      </c>
      <c r="O120" s="173">
        <f t="shared" si="15"/>
        <v>4128849.08</v>
      </c>
      <c r="P120" s="173">
        <f t="shared" si="15"/>
        <v>1982734</v>
      </c>
      <c r="Q120" s="173">
        <f t="shared" si="15"/>
        <v>2566111</v>
      </c>
      <c r="R120" s="234"/>
      <c r="S120" s="234"/>
    </row>
    <row r="121" spans="1:19" ht="33" customHeight="1">
      <c r="A121" s="73"/>
      <c r="B121" s="68"/>
      <c r="C121" s="340" t="s">
        <v>259</v>
      </c>
      <c r="D121" s="341"/>
      <c r="E121" s="341"/>
      <c r="F121" s="341"/>
      <c r="G121" s="341"/>
      <c r="H121" s="341"/>
      <c r="I121" s="342"/>
      <c r="J121" s="128">
        <v>232</v>
      </c>
      <c r="K121" s="180">
        <v>5</v>
      </c>
      <c r="L121" s="180">
        <v>3</v>
      </c>
      <c r="M121" s="250">
        <v>6240300000</v>
      </c>
      <c r="N121" s="156">
        <v>0</v>
      </c>
      <c r="O121" s="173">
        <f t="shared" si="15"/>
        <v>4128849.08</v>
      </c>
      <c r="P121" s="173">
        <f t="shared" si="15"/>
        <v>1982734</v>
      </c>
      <c r="Q121" s="173">
        <f t="shared" si="15"/>
        <v>2566111</v>
      </c>
      <c r="R121" s="234"/>
      <c r="S121" s="234"/>
    </row>
    <row r="122" spans="1:19" ht="37.5" customHeight="1">
      <c r="A122" s="73"/>
      <c r="B122" s="68"/>
      <c r="C122" s="74"/>
      <c r="D122" s="158"/>
      <c r="E122" s="332" t="s">
        <v>260</v>
      </c>
      <c r="F122" s="333"/>
      <c r="G122" s="333"/>
      <c r="H122" s="333"/>
      <c r="I122" s="334"/>
      <c r="J122" s="130">
        <v>232</v>
      </c>
      <c r="K122" s="181">
        <v>5</v>
      </c>
      <c r="L122" s="181">
        <v>3</v>
      </c>
      <c r="M122" s="237">
        <v>6240395310</v>
      </c>
      <c r="N122" s="157">
        <v>0</v>
      </c>
      <c r="O122" s="173">
        <f t="shared" si="15"/>
        <v>4128849.08</v>
      </c>
      <c r="P122" s="173">
        <f t="shared" si="15"/>
        <v>1982734</v>
      </c>
      <c r="Q122" s="173">
        <f t="shared" si="15"/>
        <v>2566111</v>
      </c>
      <c r="R122" s="234"/>
      <c r="S122" s="234"/>
    </row>
    <row r="123" spans="1:19" ht="36.75" customHeight="1">
      <c r="A123" s="73"/>
      <c r="B123" s="68"/>
      <c r="C123" s="74"/>
      <c r="D123" s="75"/>
      <c r="E123" s="75"/>
      <c r="F123" s="363" t="s">
        <v>221</v>
      </c>
      <c r="G123" s="363"/>
      <c r="H123" s="363"/>
      <c r="I123" s="363"/>
      <c r="J123" s="130">
        <v>232</v>
      </c>
      <c r="K123" s="181">
        <v>5</v>
      </c>
      <c r="L123" s="181">
        <v>3</v>
      </c>
      <c r="M123" s="237">
        <v>6240395310</v>
      </c>
      <c r="N123" s="157" t="s">
        <v>222</v>
      </c>
      <c r="O123" s="173">
        <f t="shared" si="15"/>
        <v>4128849.08</v>
      </c>
      <c r="P123" s="173">
        <f t="shared" si="15"/>
        <v>1982734</v>
      </c>
      <c r="Q123" s="173">
        <f t="shared" si="15"/>
        <v>2566111</v>
      </c>
      <c r="R123" s="234"/>
      <c r="S123" s="234"/>
    </row>
    <row r="124" spans="1:19" ht="24" customHeight="1">
      <c r="A124" s="73"/>
      <c r="B124" s="68"/>
      <c r="C124" s="74"/>
      <c r="D124" s="75"/>
      <c r="E124" s="75"/>
      <c r="F124" s="343" t="s">
        <v>240</v>
      </c>
      <c r="G124" s="343"/>
      <c r="H124" s="343"/>
      <c r="I124" s="343"/>
      <c r="J124" s="130">
        <v>232</v>
      </c>
      <c r="K124" s="181">
        <v>5</v>
      </c>
      <c r="L124" s="181">
        <v>3</v>
      </c>
      <c r="M124" s="237">
        <v>6240395310</v>
      </c>
      <c r="N124" s="157">
        <v>244</v>
      </c>
      <c r="O124" s="173">
        <v>4128849.08</v>
      </c>
      <c r="P124" s="175">
        <v>1982734</v>
      </c>
      <c r="Q124" s="174">
        <v>2566111</v>
      </c>
      <c r="R124" s="234"/>
      <c r="S124" s="234"/>
    </row>
    <row r="125" spans="1:19" ht="25.5" customHeight="1">
      <c r="A125" s="397" t="s">
        <v>261</v>
      </c>
      <c r="B125" s="398"/>
      <c r="C125" s="398"/>
      <c r="D125" s="398"/>
      <c r="E125" s="398"/>
      <c r="F125" s="398"/>
      <c r="G125" s="398"/>
      <c r="H125" s="398"/>
      <c r="I125" s="399"/>
      <c r="J125" s="128">
        <v>232</v>
      </c>
      <c r="K125" s="180">
        <v>8</v>
      </c>
      <c r="L125" s="180">
        <v>0</v>
      </c>
      <c r="M125" s="165">
        <v>0</v>
      </c>
      <c r="N125" s="156">
        <v>0</v>
      </c>
      <c r="O125" s="173">
        <f>O126</f>
        <v>10021141.699999999</v>
      </c>
      <c r="P125" s="173">
        <f t="shared" ref="P125:Q128" si="16">P126</f>
        <v>10101852</v>
      </c>
      <c r="Q125" s="173">
        <f t="shared" si="16"/>
        <v>10150700</v>
      </c>
      <c r="R125" s="234"/>
      <c r="S125" s="234"/>
    </row>
    <row r="126" spans="1:19" ht="24.75" customHeight="1">
      <c r="A126" s="73"/>
      <c r="B126" s="68"/>
      <c r="C126" s="388" t="s">
        <v>37</v>
      </c>
      <c r="D126" s="389"/>
      <c r="E126" s="389"/>
      <c r="F126" s="389"/>
      <c r="G126" s="389"/>
      <c r="H126" s="389"/>
      <c r="I126" s="390"/>
      <c r="J126" s="128">
        <v>232</v>
      </c>
      <c r="K126" s="180">
        <v>8</v>
      </c>
      <c r="L126" s="180">
        <v>1</v>
      </c>
      <c r="M126" s="165">
        <v>0</v>
      </c>
      <c r="N126" s="156">
        <v>0</v>
      </c>
      <c r="O126" s="173">
        <f>O127</f>
        <v>10021141.699999999</v>
      </c>
      <c r="P126" s="173">
        <f t="shared" si="16"/>
        <v>10101852</v>
      </c>
      <c r="Q126" s="173">
        <f t="shared" si="16"/>
        <v>10150700</v>
      </c>
      <c r="R126" s="234"/>
      <c r="S126" s="234"/>
    </row>
    <row r="127" spans="1:19" ht="63" customHeight="1">
      <c r="A127" s="73"/>
      <c r="B127" s="68"/>
      <c r="C127" s="326" t="s">
        <v>214</v>
      </c>
      <c r="D127" s="327"/>
      <c r="E127" s="327"/>
      <c r="F127" s="327"/>
      <c r="G127" s="327"/>
      <c r="H127" s="327"/>
      <c r="I127" s="328"/>
      <c r="J127" s="128">
        <v>232</v>
      </c>
      <c r="K127" s="180">
        <v>8</v>
      </c>
      <c r="L127" s="180">
        <v>1</v>
      </c>
      <c r="M127" s="165">
        <v>6200000000</v>
      </c>
      <c r="N127" s="156">
        <v>0</v>
      </c>
      <c r="O127" s="173">
        <f>O128</f>
        <v>10021141.699999999</v>
      </c>
      <c r="P127" s="173">
        <f t="shared" si="16"/>
        <v>10101852</v>
      </c>
      <c r="Q127" s="173">
        <f t="shared" si="16"/>
        <v>10150700</v>
      </c>
      <c r="R127" s="234"/>
      <c r="S127" s="234"/>
    </row>
    <row r="128" spans="1:19" ht="14.25">
      <c r="A128" s="73"/>
      <c r="B128" s="238"/>
      <c r="C128" s="326" t="s">
        <v>215</v>
      </c>
      <c r="D128" s="327"/>
      <c r="E128" s="327"/>
      <c r="F128" s="327"/>
      <c r="G128" s="327"/>
      <c r="H128" s="327"/>
      <c r="I128" s="328"/>
      <c r="J128" s="128">
        <v>232</v>
      </c>
      <c r="K128" s="180">
        <v>8</v>
      </c>
      <c r="L128" s="180">
        <v>1</v>
      </c>
      <c r="M128" s="250">
        <v>6240000000</v>
      </c>
      <c r="N128" s="156">
        <v>0</v>
      </c>
      <c r="O128" s="173">
        <f>O129</f>
        <v>10021141.699999999</v>
      </c>
      <c r="P128" s="173">
        <f t="shared" si="16"/>
        <v>10101852</v>
      </c>
      <c r="Q128" s="173">
        <f t="shared" si="16"/>
        <v>10150700</v>
      </c>
      <c r="R128" s="234"/>
      <c r="S128" s="234"/>
    </row>
    <row r="129" spans="1:19" ht="33.75" customHeight="1">
      <c r="A129" s="73"/>
      <c r="B129" s="68"/>
      <c r="C129" s="332" t="s">
        <v>262</v>
      </c>
      <c r="D129" s="333"/>
      <c r="E129" s="333"/>
      <c r="F129" s="333"/>
      <c r="G129" s="333"/>
      <c r="H129" s="333"/>
      <c r="I129" s="334"/>
      <c r="J129" s="130">
        <v>232</v>
      </c>
      <c r="K129" s="181">
        <v>8</v>
      </c>
      <c r="L129" s="181">
        <v>1</v>
      </c>
      <c r="M129" s="252">
        <v>6240400000</v>
      </c>
      <c r="N129" s="157">
        <v>0</v>
      </c>
      <c r="O129" s="175">
        <f>O134+O130+O136</f>
        <v>10021141.699999999</v>
      </c>
      <c r="P129" s="175">
        <f>P134+P130+P136</f>
        <v>10101852</v>
      </c>
      <c r="Q129" s="175">
        <f>Q134+Q130+Q136</f>
        <v>10150700</v>
      </c>
      <c r="R129" s="234"/>
      <c r="S129" s="234"/>
    </row>
    <row r="130" spans="1:19" ht="32.25" customHeight="1">
      <c r="A130" s="73"/>
      <c r="B130" s="68"/>
      <c r="C130" s="320" t="s">
        <v>265</v>
      </c>
      <c r="D130" s="321"/>
      <c r="E130" s="321"/>
      <c r="F130" s="321"/>
      <c r="G130" s="321"/>
      <c r="H130" s="321"/>
      <c r="I130" s="322"/>
      <c r="J130" s="130">
        <v>232</v>
      </c>
      <c r="K130" s="181">
        <v>8</v>
      </c>
      <c r="L130" s="181">
        <v>1</v>
      </c>
      <c r="M130" s="237">
        <v>6240495220</v>
      </c>
      <c r="N130" s="157">
        <v>0</v>
      </c>
      <c r="O130" s="175">
        <f>O131</f>
        <v>1570441.7000000002</v>
      </c>
      <c r="P130" s="175">
        <f>P131</f>
        <v>1651152</v>
      </c>
      <c r="Q130" s="175">
        <f>Q131</f>
        <v>1700000</v>
      </c>
      <c r="R130" s="234"/>
      <c r="S130" s="234"/>
    </row>
    <row r="131" spans="1:19" ht="33" customHeight="1">
      <c r="A131" s="73"/>
      <c r="B131" s="68"/>
      <c r="C131" s="74"/>
      <c r="D131" s="75"/>
      <c r="E131" s="75"/>
      <c r="F131" s="320" t="s">
        <v>221</v>
      </c>
      <c r="G131" s="391"/>
      <c r="H131" s="391"/>
      <c r="I131" s="392"/>
      <c r="J131" s="130">
        <v>232</v>
      </c>
      <c r="K131" s="181">
        <v>8</v>
      </c>
      <c r="L131" s="181">
        <v>1</v>
      </c>
      <c r="M131" s="237">
        <v>6240495220</v>
      </c>
      <c r="N131" s="157">
        <v>240</v>
      </c>
      <c r="O131" s="175">
        <f>O132+O133</f>
        <v>1570441.7000000002</v>
      </c>
      <c r="P131" s="175">
        <f>P132+P133</f>
        <v>1651152</v>
      </c>
      <c r="Q131" s="175">
        <f>Q132+Q133</f>
        <v>1700000</v>
      </c>
      <c r="R131" s="234"/>
      <c r="S131" s="234"/>
    </row>
    <row r="132" spans="1:19" ht="21" customHeight="1">
      <c r="A132" s="73"/>
      <c r="B132" s="68"/>
      <c r="C132" s="74"/>
      <c r="D132" s="75"/>
      <c r="E132" s="75"/>
      <c r="F132" s="343" t="s">
        <v>240</v>
      </c>
      <c r="G132" s="343"/>
      <c r="H132" s="343"/>
      <c r="I132" s="343"/>
      <c r="J132" s="130">
        <v>232</v>
      </c>
      <c r="K132" s="181">
        <v>8</v>
      </c>
      <c r="L132" s="181">
        <v>1</v>
      </c>
      <c r="M132" s="237">
        <v>6240495220</v>
      </c>
      <c r="N132" s="157">
        <v>244</v>
      </c>
      <c r="O132" s="175">
        <v>663205.06000000006</v>
      </c>
      <c r="P132" s="175">
        <v>851152</v>
      </c>
      <c r="Q132" s="176">
        <v>900000</v>
      </c>
      <c r="R132" s="234"/>
      <c r="S132" s="234"/>
    </row>
    <row r="133" spans="1:19" ht="18.75" customHeight="1">
      <c r="A133" s="73"/>
      <c r="B133" s="68"/>
      <c r="C133" s="74"/>
      <c r="D133" s="75"/>
      <c r="E133" s="75"/>
      <c r="F133" s="320" t="s">
        <v>266</v>
      </c>
      <c r="G133" s="391"/>
      <c r="H133" s="391"/>
      <c r="I133" s="392"/>
      <c r="J133" s="130">
        <v>232</v>
      </c>
      <c r="K133" s="181">
        <v>8</v>
      </c>
      <c r="L133" s="181">
        <v>1</v>
      </c>
      <c r="M133" s="237">
        <v>6240495220</v>
      </c>
      <c r="N133" s="157">
        <v>247</v>
      </c>
      <c r="O133" s="175">
        <v>907236.64</v>
      </c>
      <c r="P133" s="175">
        <v>800000</v>
      </c>
      <c r="Q133" s="175">
        <v>800000</v>
      </c>
      <c r="R133" s="234"/>
      <c r="S133" s="234"/>
    </row>
    <row r="134" spans="1:19" ht="82.5" customHeight="1">
      <c r="A134" s="73"/>
      <c r="B134" s="68"/>
      <c r="C134" s="332" t="s">
        <v>263</v>
      </c>
      <c r="D134" s="333"/>
      <c r="E134" s="333"/>
      <c r="F134" s="333"/>
      <c r="G134" s="333"/>
      <c r="H134" s="333"/>
      <c r="I134" s="334"/>
      <c r="J134" s="130">
        <v>232</v>
      </c>
      <c r="K134" s="181">
        <v>8</v>
      </c>
      <c r="L134" s="181">
        <v>1</v>
      </c>
      <c r="M134" s="252" t="s">
        <v>264</v>
      </c>
      <c r="N134" s="157">
        <v>0</v>
      </c>
      <c r="O134" s="175">
        <f>O135</f>
        <v>6844300</v>
      </c>
      <c r="P134" s="175">
        <f>P135</f>
        <v>8450700</v>
      </c>
      <c r="Q134" s="175">
        <f>Q135</f>
        <v>8450700</v>
      </c>
      <c r="R134" s="234"/>
      <c r="S134" s="234"/>
    </row>
    <row r="135" spans="1:19" ht="24" customHeight="1">
      <c r="A135" s="73"/>
      <c r="B135" s="68"/>
      <c r="C135" s="74"/>
      <c r="D135" s="320" t="s">
        <v>126</v>
      </c>
      <c r="E135" s="321"/>
      <c r="F135" s="321"/>
      <c r="G135" s="321"/>
      <c r="H135" s="321"/>
      <c r="I135" s="322"/>
      <c r="J135" s="130">
        <v>232</v>
      </c>
      <c r="K135" s="181">
        <v>8</v>
      </c>
      <c r="L135" s="181">
        <v>1</v>
      </c>
      <c r="M135" s="252" t="s">
        <v>264</v>
      </c>
      <c r="N135" s="157">
        <v>540</v>
      </c>
      <c r="O135" s="175">
        <v>6844300</v>
      </c>
      <c r="P135" s="175">
        <v>8450700</v>
      </c>
      <c r="Q135" s="175">
        <v>8450700</v>
      </c>
      <c r="R135" s="234"/>
      <c r="S135" s="234"/>
    </row>
    <row r="136" spans="1:19" ht="57" customHeight="1">
      <c r="A136" s="119"/>
      <c r="B136" s="68"/>
      <c r="C136" s="320" t="s">
        <v>267</v>
      </c>
      <c r="D136" s="321"/>
      <c r="E136" s="321"/>
      <c r="F136" s="321"/>
      <c r="G136" s="321"/>
      <c r="H136" s="321"/>
      <c r="I136" s="322"/>
      <c r="J136" s="130">
        <v>232</v>
      </c>
      <c r="K136" s="181">
        <v>8</v>
      </c>
      <c r="L136" s="181">
        <v>1</v>
      </c>
      <c r="M136" s="252" t="s">
        <v>268</v>
      </c>
      <c r="N136" s="157">
        <v>0</v>
      </c>
      <c r="O136" s="175">
        <f>O137</f>
        <v>1606400</v>
      </c>
      <c r="P136" s="175">
        <f>P137</f>
        <v>0</v>
      </c>
      <c r="Q136" s="175">
        <f>Q137</f>
        <v>0</v>
      </c>
      <c r="R136" s="234"/>
      <c r="S136" s="234"/>
    </row>
    <row r="137" spans="1:19" ht="21.75" customHeight="1">
      <c r="A137" s="119"/>
      <c r="B137" s="68"/>
      <c r="C137" s="74"/>
      <c r="D137" s="75"/>
      <c r="E137" s="75"/>
      <c r="F137" s="380" t="s">
        <v>126</v>
      </c>
      <c r="G137" s="381"/>
      <c r="H137" s="381"/>
      <c r="I137" s="393"/>
      <c r="J137" s="130">
        <v>232</v>
      </c>
      <c r="K137" s="181">
        <v>8</v>
      </c>
      <c r="L137" s="181">
        <v>1</v>
      </c>
      <c r="M137" s="252" t="s">
        <v>268</v>
      </c>
      <c r="N137" s="157">
        <v>540</v>
      </c>
      <c r="O137" s="175">
        <v>1606400</v>
      </c>
      <c r="P137" s="175">
        <v>0</v>
      </c>
      <c r="Q137" s="175">
        <v>0</v>
      </c>
      <c r="R137" s="234"/>
      <c r="S137" s="234"/>
    </row>
    <row r="138" spans="1:19" ht="15.75" customHeight="1">
      <c r="A138" s="122"/>
      <c r="B138" s="350" t="s">
        <v>173</v>
      </c>
      <c r="C138" s="350"/>
      <c r="D138" s="350"/>
      <c r="E138" s="350"/>
      <c r="F138" s="350"/>
      <c r="G138" s="350"/>
      <c r="H138" s="350"/>
      <c r="I138" s="351"/>
      <c r="J138" s="128">
        <v>232</v>
      </c>
      <c r="K138" s="180">
        <v>10</v>
      </c>
      <c r="L138" s="180">
        <v>0</v>
      </c>
      <c r="M138" s="165">
        <v>0</v>
      </c>
      <c r="N138" s="156">
        <v>0</v>
      </c>
      <c r="O138" s="173">
        <f t="shared" ref="O138:Q145" si="17">O139</f>
        <v>110000</v>
      </c>
      <c r="P138" s="173">
        <f t="shared" si="17"/>
        <v>90000</v>
      </c>
      <c r="Q138" s="173">
        <f t="shared" si="17"/>
        <v>90000</v>
      </c>
      <c r="R138" s="234"/>
      <c r="S138" s="234"/>
    </row>
    <row r="139" spans="1:19" ht="19.5" customHeight="1">
      <c r="A139" s="122"/>
      <c r="B139" s="103"/>
      <c r="C139" s="327" t="s">
        <v>174</v>
      </c>
      <c r="D139" s="327"/>
      <c r="E139" s="327"/>
      <c r="F139" s="327"/>
      <c r="G139" s="327"/>
      <c r="H139" s="327"/>
      <c r="I139" s="328"/>
      <c r="J139" s="128">
        <v>232</v>
      </c>
      <c r="K139" s="180">
        <v>10</v>
      </c>
      <c r="L139" s="180">
        <v>1</v>
      </c>
      <c r="M139" s="165">
        <v>0</v>
      </c>
      <c r="N139" s="156">
        <v>0</v>
      </c>
      <c r="O139" s="173">
        <f t="shared" si="17"/>
        <v>110000</v>
      </c>
      <c r="P139" s="173">
        <f t="shared" si="17"/>
        <v>90000</v>
      </c>
      <c r="Q139" s="173">
        <f t="shared" si="17"/>
        <v>90000</v>
      </c>
      <c r="R139" s="234"/>
      <c r="S139" s="234"/>
    </row>
    <row r="140" spans="1:19" ht="64.5" customHeight="1">
      <c r="A140" s="122"/>
      <c r="B140" s="159"/>
      <c r="C140" s="326" t="s">
        <v>214</v>
      </c>
      <c r="D140" s="327"/>
      <c r="E140" s="327"/>
      <c r="F140" s="327"/>
      <c r="G140" s="327"/>
      <c r="H140" s="327"/>
      <c r="I140" s="328"/>
      <c r="J140" s="128">
        <v>232</v>
      </c>
      <c r="K140" s="180">
        <v>10</v>
      </c>
      <c r="L140" s="180">
        <v>1</v>
      </c>
      <c r="M140" s="165">
        <v>6200000000</v>
      </c>
      <c r="N140" s="156">
        <v>0</v>
      </c>
      <c r="O140" s="173">
        <f t="shared" si="17"/>
        <v>110000</v>
      </c>
      <c r="P140" s="173">
        <f t="shared" si="17"/>
        <v>90000</v>
      </c>
      <c r="Q140" s="173">
        <f t="shared" si="17"/>
        <v>90000</v>
      </c>
      <c r="R140" s="234"/>
      <c r="S140" s="234"/>
    </row>
    <row r="141" spans="1:19" ht="18.75" customHeight="1">
      <c r="A141" s="122"/>
      <c r="B141" s="159"/>
      <c r="C141" s="326" t="s">
        <v>215</v>
      </c>
      <c r="D141" s="327"/>
      <c r="E141" s="327"/>
      <c r="F141" s="327"/>
      <c r="G141" s="327"/>
      <c r="H141" s="327"/>
      <c r="I141" s="328"/>
      <c r="J141" s="128">
        <v>232</v>
      </c>
      <c r="K141" s="180">
        <v>10</v>
      </c>
      <c r="L141" s="180">
        <v>1</v>
      </c>
      <c r="M141" s="250">
        <v>6240000000</v>
      </c>
      <c r="N141" s="156">
        <v>0</v>
      </c>
      <c r="O141" s="173">
        <f t="shared" si="17"/>
        <v>110000</v>
      </c>
      <c r="P141" s="173">
        <f t="shared" si="17"/>
        <v>90000</v>
      </c>
      <c r="Q141" s="173">
        <f t="shared" si="17"/>
        <v>90000</v>
      </c>
      <c r="R141" s="234"/>
      <c r="S141" s="234"/>
    </row>
    <row r="142" spans="1:19" ht="34.5" customHeight="1">
      <c r="A142" s="122"/>
      <c r="B142" s="159"/>
      <c r="C142" s="321" t="s">
        <v>216</v>
      </c>
      <c r="D142" s="321"/>
      <c r="E142" s="321"/>
      <c r="F142" s="321"/>
      <c r="G142" s="321"/>
      <c r="H142" s="321"/>
      <c r="I142" s="322"/>
      <c r="J142" s="128">
        <v>232</v>
      </c>
      <c r="K142" s="181">
        <v>10</v>
      </c>
      <c r="L142" s="181">
        <v>1</v>
      </c>
      <c r="M142" s="237">
        <v>6240500000</v>
      </c>
      <c r="N142" s="157">
        <v>0</v>
      </c>
      <c r="O142" s="175">
        <f t="shared" si="17"/>
        <v>110000</v>
      </c>
      <c r="P142" s="175">
        <f t="shared" si="17"/>
        <v>90000</v>
      </c>
      <c r="Q142" s="175">
        <f t="shared" si="17"/>
        <v>90000</v>
      </c>
      <c r="R142" s="234"/>
      <c r="S142" s="234"/>
    </row>
    <row r="143" spans="1:19" ht="21.75" customHeight="1">
      <c r="A143" s="122"/>
      <c r="B143" s="159"/>
      <c r="C143" s="321" t="s">
        <v>269</v>
      </c>
      <c r="D143" s="321"/>
      <c r="E143" s="321"/>
      <c r="F143" s="321"/>
      <c r="G143" s="321"/>
      <c r="H143" s="321"/>
      <c r="I143" s="322"/>
      <c r="J143" s="128">
        <v>232</v>
      </c>
      <c r="K143" s="181">
        <v>10</v>
      </c>
      <c r="L143" s="181">
        <v>1</v>
      </c>
      <c r="M143" s="237">
        <v>6240525050</v>
      </c>
      <c r="N143" s="157">
        <v>0</v>
      </c>
      <c r="O143" s="175">
        <f t="shared" si="17"/>
        <v>110000</v>
      </c>
      <c r="P143" s="175">
        <f t="shared" si="17"/>
        <v>90000</v>
      </c>
      <c r="Q143" s="175">
        <f t="shared" si="17"/>
        <v>90000</v>
      </c>
      <c r="R143" s="234"/>
      <c r="S143" s="234"/>
    </row>
    <row r="144" spans="1:19" ht="24.75" customHeight="1">
      <c r="A144" s="122"/>
      <c r="B144" s="159"/>
      <c r="C144" s="321" t="s">
        <v>291</v>
      </c>
      <c r="D144" s="321"/>
      <c r="E144" s="321"/>
      <c r="F144" s="321"/>
      <c r="G144" s="321"/>
      <c r="H144" s="321"/>
      <c r="I144" s="322"/>
      <c r="J144" s="128">
        <v>232</v>
      </c>
      <c r="K144" s="181">
        <v>10</v>
      </c>
      <c r="L144" s="181">
        <v>1</v>
      </c>
      <c r="M144" s="237">
        <v>6240525050</v>
      </c>
      <c r="N144" s="157">
        <v>300</v>
      </c>
      <c r="O144" s="175">
        <f t="shared" si="17"/>
        <v>110000</v>
      </c>
      <c r="P144" s="175">
        <f t="shared" si="17"/>
        <v>90000</v>
      </c>
      <c r="Q144" s="175">
        <f t="shared" si="17"/>
        <v>90000</v>
      </c>
      <c r="R144" s="234"/>
      <c r="S144" s="234"/>
    </row>
    <row r="145" spans="1:19" ht="26.25" customHeight="1">
      <c r="A145" s="122"/>
      <c r="B145" s="159"/>
      <c r="C145" s="321" t="s">
        <v>270</v>
      </c>
      <c r="D145" s="321"/>
      <c r="E145" s="321"/>
      <c r="F145" s="321"/>
      <c r="G145" s="321"/>
      <c r="H145" s="321"/>
      <c r="I145" s="322"/>
      <c r="J145" s="128">
        <v>232</v>
      </c>
      <c r="K145" s="181">
        <v>10</v>
      </c>
      <c r="L145" s="181">
        <v>1</v>
      </c>
      <c r="M145" s="237">
        <v>6240525050</v>
      </c>
      <c r="N145" s="157">
        <v>310</v>
      </c>
      <c r="O145" s="175">
        <f t="shared" si="17"/>
        <v>110000</v>
      </c>
      <c r="P145" s="175">
        <f t="shared" si="17"/>
        <v>90000</v>
      </c>
      <c r="Q145" s="175">
        <f t="shared" si="17"/>
        <v>90000</v>
      </c>
      <c r="R145" s="234"/>
      <c r="S145" s="234"/>
    </row>
    <row r="146" spans="1:19" ht="21" customHeight="1">
      <c r="A146" s="122"/>
      <c r="B146" s="159"/>
      <c r="C146" s="321" t="s">
        <v>292</v>
      </c>
      <c r="D146" s="321"/>
      <c r="E146" s="321"/>
      <c r="F146" s="321"/>
      <c r="G146" s="321"/>
      <c r="H146" s="321"/>
      <c r="I146" s="322"/>
      <c r="J146" s="128">
        <v>232</v>
      </c>
      <c r="K146" s="181">
        <v>10</v>
      </c>
      <c r="L146" s="181">
        <v>1</v>
      </c>
      <c r="M146" s="237">
        <v>6240525050</v>
      </c>
      <c r="N146" s="157">
        <v>312</v>
      </c>
      <c r="O146" s="175">
        <v>110000</v>
      </c>
      <c r="P146" s="175">
        <v>90000</v>
      </c>
      <c r="Q146" s="175">
        <v>90000</v>
      </c>
      <c r="R146" s="234"/>
      <c r="S146" s="234"/>
    </row>
    <row r="147" spans="1:19" ht="14.25">
      <c r="A147" s="344" t="s">
        <v>271</v>
      </c>
      <c r="B147" s="345"/>
      <c r="C147" s="345"/>
      <c r="D147" s="345"/>
      <c r="E147" s="345"/>
      <c r="F147" s="345"/>
      <c r="G147" s="345"/>
      <c r="H147" s="345"/>
      <c r="I147" s="346"/>
      <c r="J147" s="128">
        <v>232</v>
      </c>
      <c r="K147" s="180">
        <v>11</v>
      </c>
      <c r="L147" s="180">
        <v>0</v>
      </c>
      <c r="M147" s="165">
        <v>0</v>
      </c>
      <c r="N147" s="156">
        <v>0</v>
      </c>
      <c r="O147" s="173">
        <f t="shared" ref="O147:Q153" si="18">O148</f>
        <v>50000</v>
      </c>
      <c r="P147" s="173">
        <f t="shared" si="18"/>
        <v>50000</v>
      </c>
      <c r="Q147" s="173">
        <f t="shared" si="18"/>
        <v>50000</v>
      </c>
      <c r="R147" s="234"/>
      <c r="S147" s="234"/>
    </row>
    <row r="148" spans="1:19" ht="14.25">
      <c r="A148" s="73"/>
      <c r="B148" s="68"/>
      <c r="C148" s="326" t="s">
        <v>272</v>
      </c>
      <c r="D148" s="327"/>
      <c r="E148" s="327"/>
      <c r="F148" s="327"/>
      <c r="G148" s="327"/>
      <c r="H148" s="327"/>
      <c r="I148" s="328"/>
      <c r="J148" s="128">
        <v>232</v>
      </c>
      <c r="K148" s="180">
        <v>11</v>
      </c>
      <c r="L148" s="180">
        <v>1</v>
      </c>
      <c r="M148" s="165">
        <v>0</v>
      </c>
      <c r="N148" s="156">
        <v>0</v>
      </c>
      <c r="O148" s="173">
        <f t="shared" si="18"/>
        <v>50000</v>
      </c>
      <c r="P148" s="173">
        <f t="shared" si="18"/>
        <v>50000</v>
      </c>
      <c r="Q148" s="173">
        <f t="shared" si="18"/>
        <v>50000</v>
      </c>
      <c r="R148" s="234"/>
      <c r="S148" s="234"/>
    </row>
    <row r="149" spans="1:19" ht="59.25" customHeight="1">
      <c r="A149" s="73"/>
      <c r="B149" s="68"/>
      <c r="C149" s="326" t="s">
        <v>214</v>
      </c>
      <c r="D149" s="327"/>
      <c r="E149" s="327"/>
      <c r="F149" s="327"/>
      <c r="G149" s="327"/>
      <c r="H149" s="327"/>
      <c r="I149" s="328"/>
      <c r="J149" s="128">
        <v>232</v>
      </c>
      <c r="K149" s="180">
        <v>11</v>
      </c>
      <c r="L149" s="180">
        <v>1</v>
      </c>
      <c r="M149" s="165">
        <v>6200000000</v>
      </c>
      <c r="N149" s="156">
        <v>0</v>
      </c>
      <c r="O149" s="173">
        <f t="shared" si="18"/>
        <v>50000</v>
      </c>
      <c r="P149" s="173">
        <f t="shared" si="18"/>
        <v>50000</v>
      </c>
      <c r="Q149" s="173">
        <f t="shared" si="18"/>
        <v>50000</v>
      </c>
      <c r="R149" s="234"/>
      <c r="S149" s="234"/>
    </row>
    <row r="150" spans="1:19" ht="18.75" customHeight="1">
      <c r="A150" s="73"/>
      <c r="B150" s="68"/>
      <c r="C150" s="326" t="s">
        <v>215</v>
      </c>
      <c r="D150" s="327"/>
      <c r="E150" s="327"/>
      <c r="F150" s="327"/>
      <c r="G150" s="327"/>
      <c r="H150" s="327"/>
      <c r="I150" s="328"/>
      <c r="J150" s="128">
        <v>232</v>
      </c>
      <c r="K150" s="180">
        <v>11</v>
      </c>
      <c r="L150" s="180">
        <v>1</v>
      </c>
      <c r="M150" s="250">
        <v>6240000000</v>
      </c>
      <c r="N150" s="156">
        <v>0</v>
      </c>
      <c r="O150" s="173">
        <f t="shared" si="18"/>
        <v>50000</v>
      </c>
      <c r="P150" s="173">
        <f t="shared" si="18"/>
        <v>50000</v>
      </c>
      <c r="Q150" s="173">
        <f t="shared" si="18"/>
        <v>50000</v>
      </c>
      <c r="R150" s="234"/>
      <c r="S150" s="234"/>
    </row>
    <row r="151" spans="1:19" ht="33.75" customHeight="1">
      <c r="A151" s="73"/>
      <c r="B151" s="68"/>
      <c r="C151" s="394" t="s">
        <v>262</v>
      </c>
      <c r="D151" s="395"/>
      <c r="E151" s="395"/>
      <c r="F151" s="395"/>
      <c r="G151" s="395"/>
      <c r="H151" s="395"/>
      <c r="I151" s="396"/>
      <c r="J151" s="130">
        <v>232</v>
      </c>
      <c r="K151" s="181">
        <v>11</v>
      </c>
      <c r="L151" s="181">
        <v>1</v>
      </c>
      <c r="M151" s="252">
        <v>6240400000</v>
      </c>
      <c r="N151" s="157">
        <v>0</v>
      </c>
      <c r="O151" s="175">
        <f t="shared" si="18"/>
        <v>50000</v>
      </c>
      <c r="P151" s="175">
        <f t="shared" si="18"/>
        <v>50000</v>
      </c>
      <c r="Q151" s="175">
        <f t="shared" si="18"/>
        <v>50000</v>
      </c>
      <c r="R151" s="234"/>
      <c r="S151" s="234"/>
    </row>
    <row r="152" spans="1:19" ht="26.25" customHeight="1">
      <c r="A152" s="73"/>
      <c r="B152" s="68"/>
      <c r="C152" s="394" t="s">
        <v>273</v>
      </c>
      <c r="D152" s="395"/>
      <c r="E152" s="395"/>
      <c r="F152" s="395"/>
      <c r="G152" s="395"/>
      <c r="H152" s="395"/>
      <c r="I152" s="396"/>
      <c r="J152" s="130">
        <v>232</v>
      </c>
      <c r="K152" s="181">
        <v>11</v>
      </c>
      <c r="L152" s="181">
        <v>1</v>
      </c>
      <c r="M152" s="237">
        <v>6240495240</v>
      </c>
      <c r="N152" s="157">
        <v>0</v>
      </c>
      <c r="O152" s="175">
        <f t="shared" si="18"/>
        <v>50000</v>
      </c>
      <c r="P152" s="175">
        <f t="shared" si="18"/>
        <v>50000</v>
      </c>
      <c r="Q152" s="175">
        <f t="shared" si="18"/>
        <v>50000</v>
      </c>
      <c r="R152" s="234"/>
      <c r="S152" s="234"/>
    </row>
    <row r="153" spans="1:19" ht="30.75" customHeight="1">
      <c r="A153" s="73"/>
      <c r="B153" s="68"/>
      <c r="C153" s="74"/>
      <c r="D153" s="70"/>
      <c r="E153" s="70"/>
      <c r="F153" s="343" t="s">
        <v>221</v>
      </c>
      <c r="G153" s="343"/>
      <c r="H153" s="343"/>
      <c r="I153" s="343"/>
      <c r="J153" s="130">
        <v>232</v>
      </c>
      <c r="K153" s="181">
        <v>11</v>
      </c>
      <c r="L153" s="181">
        <v>1</v>
      </c>
      <c r="M153" s="237">
        <v>6240495240</v>
      </c>
      <c r="N153" s="157">
        <v>240</v>
      </c>
      <c r="O153" s="175">
        <f t="shared" si="18"/>
        <v>50000</v>
      </c>
      <c r="P153" s="175">
        <f t="shared" si="18"/>
        <v>50000</v>
      </c>
      <c r="Q153" s="175">
        <f t="shared" si="18"/>
        <v>50000</v>
      </c>
      <c r="R153" s="234"/>
      <c r="S153" s="234"/>
    </row>
    <row r="154" spans="1:19" ht="18.75" customHeight="1">
      <c r="A154" s="73"/>
      <c r="B154" s="68"/>
      <c r="C154" s="74"/>
      <c r="D154" s="70"/>
      <c r="E154" s="70"/>
      <c r="F154" s="343" t="s">
        <v>240</v>
      </c>
      <c r="G154" s="343"/>
      <c r="H154" s="343"/>
      <c r="I154" s="343"/>
      <c r="J154" s="130">
        <v>232</v>
      </c>
      <c r="K154" s="181">
        <v>11</v>
      </c>
      <c r="L154" s="181">
        <v>1</v>
      </c>
      <c r="M154" s="237">
        <v>6240495240</v>
      </c>
      <c r="N154" s="157">
        <v>244</v>
      </c>
      <c r="O154" s="175">
        <v>50000</v>
      </c>
      <c r="P154" s="175">
        <v>50000</v>
      </c>
      <c r="Q154" s="176">
        <v>50000</v>
      </c>
      <c r="R154" s="234"/>
      <c r="S154" s="234"/>
    </row>
    <row r="155" spans="1:19" ht="14.25">
      <c r="A155" s="239"/>
      <c r="B155" s="335" t="s">
        <v>274</v>
      </c>
      <c r="C155" s="336"/>
      <c r="D155" s="336"/>
      <c r="E155" s="336"/>
      <c r="F155" s="336"/>
      <c r="G155" s="336"/>
      <c r="H155" s="336"/>
      <c r="I155" s="337"/>
      <c r="J155" s="168" t="s">
        <v>80</v>
      </c>
      <c r="K155" s="169" t="s">
        <v>80</v>
      </c>
      <c r="L155" s="170" t="s">
        <v>80</v>
      </c>
      <c r="M155" s="171" t="s">
        <v>80</v>
      </c>
      <c r="N155" s="170" t="s">
        <v>80</v>
      </c>
      <c r="O155" s="177">
        <f>O10+O60+O71+O87+O104+O125+O138+O147</f>
        <v>34418596.810000002</v>
      </c>
      <c r="P155" s="177">
        <f>P10+P60+P71+P87+P104+P125+P138+P147+P8</f>
        <v>21612975.640000001</v>
      </c>
      <c r="Q155" s="177">
        <f>Q10+Q60+Q71+Q87+Q104+Q125+Q138+Q147+Q8</f>
        <v>23054927.77</v>
      </c>
      <c r="R155" s="234"/>
      <c r="S155" s="234"/>
    </row>
  </sheetData>
  <mergeCells count="153">
    <mergeCell ref="A125:I125"/>
    <mergeCell ref="F123:I123"/>
    <mergeCell ref="C118:I118"/>
    <mergeCell ref="C120:I120"/>
    <mergeCell ref="F124:I124"/>
    <mergeCell ref="E122:I122"/>
    <mergeCell ref="C121:I121"/>
    <mergeCell ref="C119:I119"/>
    <mergeCell ref="F117:I117"/>
    <mergeCell ref="D107:I107"/>
    <mergeCell ref="F116:I116"/>
    <mergeCell ref="E108:I108"/>
    <mergeCell ref="C111:I111"/>
    <mergeCell ref="C112:I112"/>
    <mergeCell ref="C113:I113"/>
    <mergeCell ref="F110:I110"/>
    <mergeCell ref="C115:I115"/>
    <mergeCell ref="C114:I114"/>
    <mergeCell ref="F109:I109"/>
    <mergeCell ref="C90:I90"/>
    <mergeCell ref="C92:I92"/>
    <mergeCell ref="F98:I98"/>
    <mergeCell ref="F99:I99"/>
    <mergeCell ref="C105:I105"/>
    <mergeCell ref="D106:I106"/>
    <mergeCell ref="A104:I104"/>
    <mergeCell ref="C91:I91"/>
    <mergeCell ref="F100:I100"/>
    <mergeCell ref="C53:I53"/>
    <mergeCell ref="C52:I52"/>
    <mergeCell ref="C51:I51"/>
    <mergeCell ref="C49:I49"/>
    <mergeCell ref="C50:I50"/>
    <mergeCell ref="F46:I46"/>
    <mergeCell ref="C47:I47"/>
    <mergeCell ref="F96:I96"/>
    <mergeCell ref="F68:I68"/>
    <mergeCell ref="F77:I77"/>
    <mergeCell ref="C76:I76"/>
    <mergeCell ref="C74:I74"/>
    <mergeCell ref="C72:I72"/>
    <mergeCell ref="F70:I70"/>
    <mergeCell ref="C73:I73"/>
    <mergeCell ref="C143:I143"/>
    <mergeCell ref="F103:I103"/>
    <mergeCell ref="F86:I86"/>
    <mergeCell ref="F97:I97"/>
    <mergeCell ref="C89:I89"/>
    <mergeCell ref="E94:I94"/>
    <mergeCell ref="F95:I95"/>
    <mergeCell ref="A87:I87"/>
    <mergeCell ref="F101:I101"/>
    <mergeCell ref="F102:I102"/>
    <mergeCell ref="F85:I85"/>
    <mergeCell ref="C127:I127"/>
    <mergeCell ref="F79:I79"/>
    <mergeCell ref="F93:I93"/>
    <mergeCell ref="F154:I154"/>
    <mergeCell ref="C150:I150"/>
    <mergeCell ref="C139:I139"/>
    <mergeCell ref="C140:I140"/>
    <mergeCell ref="C149:I149"/>
    <mergeCell ref="C148:I148"/>
    <mergeCell ref="C61:I61"/>
    <mergeCell ref="F67:I67"/>
    <mergeCell ref="C81:I81"/>
    <mergeCell ref="C88:I88"/>
    <mergeCell ref="D84:I84"/>
    <mergeCell ref="C75:I75"/>
    <mergeCell ref="F78:I78"/>
    <mergeCell ref="C80:I80"/>
    <mergeCell ref="C82:I82"/>
    <mergeCell ref="C83:I83"/>
    <mergeCell ref="C134:I134"/>
    <mergeCell ref="C130:I130"/>
    <mergeCell ref="F59:I59"/>
    <mergeCell ref="A71:I71"/>
    <mergeCell ref="F69:I69"/>
    <mergeCell ref="C63:I63"/>
    <mergeCell ref="C64:I64"/>
    <mergeCell ref="A60:I60"/>
    <mergeCell ref="C65:I65"/>
    <mergeCell ref="F66:I66"/>
    <mergeCell ref="C141:I141"/>
    <mergeCell ref="C144:I144"/>
    <mergeCell ref="C146:I146"/>
    <mergeCell ref="C145:I145"/>
    <mergeCell ref="C128:I128"/>
    <mergeCell ref="C129:I129"/>
    <mergeCell ref="B138:I138"/>
    <mergeCell ref="C136:I136"/>
    <mergeCell ref="D135:I135"/>
    <mergeCell ref="F131:I131"/>
    <mergeCell ref="B155:I155"/>
    <mergeCell ref="C126:I126"/>
    <mergeCell ref="F132:I132"/>
    <mergeCell ref="F133:I133"/>
    <mergeCell ref="F137:I137"/>
    <mergeCell ref="C152:I152"/>
    <mergeCell ref="F153:I153"/>
    <mergeCell ref="A147:I147"/>
    <mergeCell ref="C151:I151"/>
    <mergeCell ref="C142:I142"/>
    <mergeCell ref="C54:I54"/>
    <mergeCell ref="C56:I56"/>
    <mergeCell ref="E57:I57"/>
    <mergeCell ref="C55:I55"/>
    <mergeCell ref="B43:I43"/>
    <mergeCell ref="C38:I38"/>
    <mergeCell ref="C39:I39"/>
    <mergeCell ref="F44:I44"/>
    <mergeCell ref="F45:I45"/>
    <mergeCell ref="C42:I42"/>
    <mergeCell ref="C48:I48"/>
    <mergeCell ref="F32:I32"/>
    <mergeCell ref="F24:I24"/>
    <mergeCell ref="D22:I22"/>
    <mergeCell ref="F25:I25"/>
    <mergeCell ref="F26:I26"/>
    <mergeCell ref="F31:I31"/>
    <mergeCell ref="F35:I35"/>
    <mergeCell ref="F34:I34"/>
    <mergeCell ref="F40:I40"/>
    <mergeCell ref="C21:I21"/>
    <mergeCell ref="F41:I41"/>
    <mergeCell ref="F30:I30"/>
    <mergeCell ref="C20:I20"/>
    <mergeCell ref="E23:I23"/>
    <mergeCell ref="F27:I27"/>
    <mergeCell ref="C37:I37"/>
    <mergeCell ref="F33:I33"/>
    <mergeCell ref="F29:I29"/>
    <mergeCell ref="C36:I36"/>
    <mergeCell ref="M1:Q1"/>
    <mergeCell ref="M3:Q3"/>
    <mergeCell ref="C12:I12"/>
    <mergeCell ref="F58:I58"/>
    <mergeCell ref="P2:Q2"/>
    <mergeCell ref="A4:Q5"/>
    <mergeCell ref="F16:I16"/>
    <mergeCell ref="C19:I19"/>
    <mergeCell ref="A7:I7"/>
    <mergeCell ref="A10:I10"/>
    <mergeCell ref="E15:I15"/>
    <mergeCell ref="A8:I8"/>
    <mergeCell ref="A9:I9"/>
    <mergeCell ref="C62:I62"/>
    <mergeCell ref="F28:I28"/>
    <mergeCell ref="F17:I17"/>
    <mergeCell ref="C11:I11"/>
    <mergeCell ref="F18:I18"/>
    <mergeCell ref="D14:I14"/>
    <mergeCell ref="C13:I13"/>
  </mergeCells>
  <phoneticPr fontId="5" type="noConversion"/>
  <pageMargins left="0.7" right="0.7" top="0.75" bottom="0.75" header="0.3" footer="0.3"/>
  <pageSetup paperSize="9" scale="11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12"/>
  <sheetViews>
    <sheetView zoomScale="85" zoomScaleNormal="85" workbookViewId="0">
      <selection activeCell="N4" sqref="N4:P4"/>
    </sheetView>
  </sheetViews>
  <sheetFormatPr defaultRowHeight="12.75"/>
  <cols>
    <col min="1" max="4" width="0.7109375" customWidth="1"/>
    <col min="5" max="5" width="1" customWidth="1"/>
    <col min="6" max="6" width="13.5703125" customWidth="1"/>
    <col min="7" max="7" width="13.42578125" customWidth="1"/>
    <col min="8" max="8" width="13.5703125" customWidth="1"/>
    <col min="9" max="9" width="12.5703125" customWidth="1"/>
    <col min="10" max="10" width="12.42578125" style="205" customWidth="1"/>
    <col min="11" max="11" width="6.7109375" customWidth="1"/>
    <col min="12" max="12" width="6.5703125" customWidth="1"/>
    <col min="13" max="13" width="7.5703125" customWidth="1"/>
    <col min="14" max="14" width="13.7109375" customWidth="1"/>
    <col min="15" max="15" width="14.42578125" customWidth="1"/>
    <col min="16" max="16" width="14" customWidth="1"/>
  </cols>
  <sheetData>
    <row r="1" spans="1:16" ht="21" customHeight="1">
      <c r="A1" s="184"/>
      <c r="B1" s="184"/>
      <c r="C1" s="184"/>
      <c r="D1" s="184"/>
      <c r="E1" s="184"/>
      <c r="F1" s="184"/>
      <c r="G1" s="184"/>
      <c r="H1" s="184"/>
      <c r="I1" s="67"/>
      <c r="J1" s="206"/>
      <c r="K1" s="206"/>
      <c r="L1" s="206"/>
      <c r="M1" s="206"/>
      <c r="N1" s="206"/>
      <c r="O1" s="373" t="s">
        <v>293</v>
      </c>
      <c r="P1" s="373"/>
    </row>
    <row r="2" spans="1:16" ht="16.5" customHeight="1">
      <c r="A2" s="67"/>
      <c r="B2" s="67"/>
      <c r="C2" s="67"/>
      <c r="D2" s="67"/>
      <c r="E2" s="67"/>
      <c r="F2" s="67"/>
      <c r="G2" s="67"/>
      <c r="H2" s="67"/>
      <c r="I2" s="67"/>
      <c r="J2" s="206"/>
      <c r="K2" s="206"/>
      <c r="L2" s="206"/>
      <c r="M2" s="206"/>
      <c r="N2" s="206"/>
      <c r="O2" s="431" t="s">
        <v>294</v>
      </c>
      <c r="P2" s="431"/>
    </row>
    <row r="3" spans="1:16" ht="15" customHeight="1">
      <c r="A3" s="67"/>
      <c r="B3" s="67"/>
      <c r="C3" s="67"/>
      <c r="D3" s="67"/>
      <c r="E3" s="67"/>
      <c r="F3" s="67"/>
      <c r="G3" s="67"/>
      <c r="H3" s="67"/>
      <c r="I3" s="67"/>
      <c r="J3" s="206"/>
      <c r="K3" s="206"/>
      <c r="L3" s="206"/>
      <c r="M3" s="431" t="s">
        <v>299</v>
      </c>
      <c r="N3" s="431"/>
      <c r="O3" s="431"/>
      <c r="P3" s="431"/>
    </row>
    <row r="4" spans="1:16" ht="14.25" customHeight="1">
      <c r="A4" s="67"/>
      <c r="B4" s="67"/>
      <c r="C4" s="67"/>
      <c r="D4" s="67"/>
      <c r="E4" s="67"/>
      <c r="F4" s="67"/>
      <c r="G4" s="67"/>
      <c r="H4" s="67"/>
      <c r="I4" s="67"/>
      <c r="J4" s="206"/>
      <c r="K4" s="206"/>
      <c r="L4" s="206"/>
      <c r="M4" s="206"/>
      <c r="N4" s="432" t="s">
        <v>309</v>
      </c>
      <c r="O4" s="432"/>
      <c r="P4" s="432"/>
    </row>
    <row r="5" spans="1:16" ht="9.75" customHeight="1">
      <c r="A5" s="67"/>
      <c r="B5" s="67"/>
      <c r="C5" s="67"/>
      <c r="D5" s="67"/>
      <c r="E5" s="67"/>
      <c r="F5" s="67"/>
      <c r="G5" s="67"/>
      <c r="H5" s="67"/>
      <c r="I5" s="67"/>
      <c r="J5" s="206"/>
      <c r="K5" s="206"/>
      <c r="L5" s="206"/>
      <c r="M5" s="206"/>
      <c r="N5" s="207"/>
      <c r="O5" s="207"/>
      <c r="P5" s="207"/>
    </row>
    <row r="6" spans="1:16" ht="7.5" customHeight="1">
      <c r="A6" s="67"/>
      <c r="B6" s="67"/>
      <c r="C6" s="67"/>
      <c r="D6" s="67"/>
      <c r="E6" s="67"/>
      <c r="F6" s="67"/>
      <c r="G6" s="67"/>
      <c r="H6" s="67"/>
      <c r="I6" s="67"/>
      <c r="J6" s="206"/>
      <c r="K6" s="206"/>
      <c r="L6" s="206"/>
      <c r="M6" s="206"/>
      <c r="N6" s="207"/>
      <c r="O6" s="207"/>
      <c r="P6" s="207"/>
    </row>
    <row r="7" spans="1:16" ht="38.25" customHeight="1">
      <c r="A7" s="426" t="s">
        <v>295</v>
      </c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</row>
    <row r="8" spans="1:16" ht="35.25" customHeight="1">
      <c r="A8" s="426"/>
      <c r="B8" s="426"/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6"/>
      <c r="P8" s="426"/>
    </row>
    <row r="9" spans="1:16" ht="18.75">
      <c r="A9" s="67" t="s">
        <v>207</v>
      </c>
      <c r="B9" s="67"/>
      <c r="C9" s="67"/>
      <c r="D9" s="67"/>
      <c r="E9" s="67"/>
      <c r="F9" s="67"/>
      <c r="G9" s="67"/>
      <c r="H9" s="67"/>
      <c r="I9" s="67"/>
      <c r="J9" s="185"/>
      <c r="K9" s="186"/>
      <c r="L9" s="186"/>
      <c r="M9" s="185"/>
      <c r="N9" s="187"/>
      <c r="O9" s="187"/>
    </row>
    <row r="10" spans="1:16" ht="15">
      <c r="A10" s="188"/>
      <c r="B10" s="188"/>
      <c r="C10" s="188"/>
      <c r="D10" s="188"/>
      <c r="E10" s="188"/>
      <c r="F10" s="188"/>
      <c r="G10" s="188"/>
      <c r="H10" s="188"/>
      <c r="I10" s="188"/>
      <c r="J10" s="189"/>
      <c r="K10" s="190"/>
      <c r="L10" s="190"/>
      <c r="M10" s="189"/>
      <c r="N10" s="191"/>
      <c r="O10" s="191"/>
      <c r="P10" s="208" t="s">
        <v>208</v>
      </c>
    </row>
    <row r="11" spans="1:16" ht="14.25">
      <c r="A11" s="427" t="s">
        <v>209</v>
      </c>
      <c r="B11" s="427"/>
      <c r="C11" s="427"/>
      <c r="D11" s="427"/>
      <c r="E11" s="427"/>
      <c r="F11" s="427"/>
      <c r="G11" s="427"/>
      <c r="H11" s="427"/>
      <c r="I11" s="427"/>
      <c r="J11" s="193" t="s">
        <v>210</v>
      </c>
      <c r="K11" s="193" t="s">
        <v>155</v>
      </c>
      <c r="L11" s="193" t="s">
        <v>156</v>
      </c>
      <c r="M11" s="193" t="s">
        <v>296</v>
      </c>
      <c r="N11" s="193">
        <v>2025</v>
      </c>
      <c r="O11" s="193">
        <v>2026</v>
      </c>
      <c r="P11" s="194">
        <v>2027</v>
      </c>
    </row>
    <row r="12" spans="1:16" ht="14.25">
      <c r="A12" s="192"/>
      <c r="B12" s="192"/>
      <c r="C12" s="192"/>
      <c r="D12" s="428" t="s">
        <v>212</v>
      </c>
      <c r="E12" s="429"/>
      <c r="F12" s="429"/>
      <c r="G12" s="429"/>
      <c r="H12" s="429"/>
      <c r="I12" s="430"/>
      <c r="J12" s="195">
        <v>0</v>
      </c>
      <c r="K12" s="196">
        <v>0</v>
      </c>
      <c r="L12" s="196">
        <v>0</v>
      </c>
      <c r="M12" s="197">
        <v>0</v>
      </c>
      <c r="N12" s="209">
        <v>0</v>
      </c>
      <c r="O12" s="209">
        <v>534400</v>
      </c>
      <c r="P12" s="210">
        <v>1126850</v>
      </c>
    </row>
    <row r="13" spans="1:16" ht="61.5" customHeight="1">
      <c r="A13" s="119"/>
      <c r="B13" s="68"/>
      <c r="C13" s="74"/>
      <c r="D13" s="361" t="s">
        <v>214</v>
      </c>
      <c r="E13" s="361"/>
      <c r="F13" s="361"/>
      <c r="G13" s="361"/>
      <c r="H13" s="361"/>
      <c r="I13" s="361"/>
      <c r="J13" s="211">
        <v>6200000000</v>
      </c>
      <c r="K13" s="212">
        <v>0</v>
      </c>
      <c r="L13" s="212">
        <v>0</v>
      </c>
      <c r="M13" s="156">
        <v>0</v>
      </c>
      <c r="N13" s="200">
        <f>N14</f>
        <v>33926461.599999994</v>
      </c>
      <c r="O13" s="200">
        <f>O14</f>
        <v>21003575.640000001</v>
      </c>
      <c r="P13" s="200">
        <f>P14</f>
        <v>21853077.77</v>
      </c>
    </row>
    <row r="14" spans="1:16" ht="18" customHeight="1">
      <c r="A14" s="119"/>
      <c r="B14" s="68"/>
      <c r="C14" s="74"/>
      <c r="D14" s="326" t="s">
        <v>215</v>
      </c>
      <c r="E14" s="327"/>
      <c r="F14" s="327"/>
      <c r="G14" s="327"/>
      <c r="H14" s="327"/>
      <c r="I14" s="328"/>
      <c r="J14" s="213">
        <v>6240000000</v>
      </c>
      <c r="K14" s="212">
        <v>0</v>
      </c>
      <c r="L14" s="212">
        <v>0</v>
      </c>
      <c r="M14" s="156">
        <v>0</v>
      </c>
      <c r="N14" s="200">
        <f>N15+N24+N29+N34+N51+N83+N88</f>
        <v>33926461.599999994</v>
      </c>
      <c r="O14" s="200">
        <f>O15+O24+O29+O34+O51</f>
        <v>21003575.640000001</v>
      </c>
      <c r="P14" s="200">
        <f>P15+P24+P29+P34+P51</f>
        <v>21853077.77</v>
      </c>
    </row>
    <row r="15" spans="1:16" ht="17.25" customHeight="1">
      <c r="A15" s="119"/>
      <c r="B15" s="68"/>
      <c r="C15" s="74"/>
      <c r="D15" s="425" t="s">
        <v>242</v>
      </c>
      <c r="E15" s="425"/>
      <c r="F15" s="425"/>
      <c r="G15" s="425"/>
      <c r="H15" s="425"/>
      <c r="I15" s="425"/>
      <c r="J15" s="211">
        <v>6240100000</v>
      </c>
      <c r="K15" s="212">
        <v>0</v>
      </c>
      <c r="L15" s="212">
        <v>0</v>
      </c>
      <c r="M15" s="156">
        <v>0</v>
      </c>
      <c r="N15" s="200">
        <f>N16+N20</f>
        <v>760000</v>
      </c>
      <c r="O15" s="200">
        <f>O16+O20</f>
        <v>200000</v>
      </c>
      <c r="P15" s="200">
        <f>P16+P20</f>
        <v>200000</v>
      </c>
    </row>
    <row r="16" spans="1:16" ht="18.75" customHeight="1">
      <c r="A16" s="119"/>
      <c r="B16" s="68"/>
      <c r="C16" s="74"/>
      <c r="D16" s="361" t="s">
        <v>244</v>
      </c>
      <c r="E16" s="361"/>
      <c r="F16" s="361"/>
      <c r="G16" s="361"/>
      <c r="H16" s="361"/>
      <c r="I16" s="361"/>
      <c r="J16" s="211">
        <v>6240120040</v>
      </c>
      <c r="K16" s="212">
        <v>0</v>
      </c>
      <c r="L16" s="212">
        <v>0</v>
      </c>
      <c r="M16" s="156">
        <v>0</v>
      </c>
      <c r="N16" s="200">
        <f>N17</f>
        <v>10000</v>
      </c>
      <c r="O16" s="200">
        <f t="shared" ref="O16:P18" si="0">O17</f>
        <v>0</v>
      </c>
      <c r="P16" s="200">
        <f t="shared" si="0"/>
        <v>0</v>
      </c>
    </row>
    <row r="17" spans="1:16" ht="32.25" customHeight="1">
      <c r="A17" s="119"/>
      <c r="B17" s="68"/>
      <c r="C17" s="74"/>
      <c r="D17" s="198"/>
      <c r="E17" s="198"/>
      <c r="F17" s="332" t="s">
        <v>241</v>
      </c>
      <c r="G17" s="333"/>
      <c r="H17" s="333"/>
      <c r="I17" s="334"/>
      <c r="J17" s="214">
        <v>6240120040</v>
      </c>
      <c r="K17" s="215">
        <v>3</v>
      </c>
      <c r="L17" s="215">
        <v>0</v>
      </c>
      <c r="M17" s="157">
        <v>0</v>
      </c>
      <c r="N17" s="216">
        <f>N18</f>
        <v>10000</v>
      </c>
      <c r="O17" s="216">
        <f t="shared" si="0"/>
        <v>0</v>
      </c>
      <c r="P17" s="216">
        <f t="shared" si="0"/>
        <v>0</v>
      </c>
    </row>
    <row r="18" spans="1:16" ht="30.75" customHeight="1">
      <c r="A18" s="119"/>
      <c r="B18" s="68"/>
      <c r="C18" s="74"/>
      <c r="D18" s="198"/>
      <c r="E18" s="198"/>
      <c r="F18" s="332" t="s">
        <v>44</v>
      </c>
      <c r="G18" s="333"/>
      <c r="H18" s="333"/>
      <c r="I18" s="334"/>
      <c r="J18" s="214">
        <v>6240120040</v>
      </c>
      <c r="K18" s="215">
        <v>3</v>
      </c>
      <c r="L18" s="215">
        <v>14</v>
      </c>
      <c r="M18" s="157">
        <v>0</v>
      </c>
      <c r="N18" s="216">
        <f>N19</f>
        <v>10000</v>
      </c>
      <c r="O18" s="216">
        <f t="shared" si="0"/>
        <v>0</v>
      </c>
      <c r="P18" s="216">
        <f t="shared" si="0"/>
        <v>0</v>
      </c>
    </row>
    <row r="19" spans="1:16" ht="32.25" customHeight="1">
      <c r="A19" s="119"/>
      <c r="B19" s="68"/>
      <c r="C19" s="74"/>
      <c r="D19" s="198"/>
      <c r="E19" s="198"/>
      <c r="F19" s="320" t="s">
        <v>221</v>
      </c>
      <c r="G19" s="321"/>
      <c r="H19" s="321"/>
      <c r="I19" s="322"/>
      <c r="J19" s="214">
        <v>6240120040</v>
      </c>
      <c r="K19" s="215">
        <v>3</v>
      </c>
      <c r="L19" s="215">
        <v>14</v>
      </c>
      <c r="M19" s="157">
        <v>240</v>
      </c>
      <c r="N19" s="216">
        <f>'прил №5'!O85</f>
        <v>10000</v>
      </c>
      <c r="O19" s="216">
        <v>0</v>
      </c>
      <c r="P19" s="216">
        <v>0</v>
      </c>
    </row>
    <row r="20" spans="1:16" ht="28.5" customHeight="1">
      <c r="A20" s="119"/>
      <c r="B20" s="68"/>
      <c r="C20" s="74"/>
      <c r="D20" s="326" t="s">
        <v>243</v>
      </c>
      <c r="E20" s="327"/>
      <c r="F20" s="327"/>
      <c r="G20" s="327"/>
      <c r="H20" s="327"/>
      <c r="I20" s="328"/>
      <c r="J20" s="211">
        <v>6240195020</v>
      </c>
      <c r="K20" s="212">
        <v>0</v>
      </c>
      <c r="L20" s="212">
        <v>0</v>
      </c>
      <c r="M20" s="156">
        <v>0</v>
      </c>
      <c r="N20" s="200">
        <f>N21</f>
        <v>750000</v>
      </c>
      <c r="O20" s="200">
        <f t="shared" ref="O20:P22" si="1">O21</f>
        <v>200000</v>
      </c>
      <c r="P20" s="200">
        <f t="shared" si="1"/>
        <v>200000</v>
      </c>
    </row>
    <row r="21" spans="1:16" ht="31.5" customHeight="1">
      <c r="A21" s="119"/>
      <c r="B21" s="68"/>
      <c r="C21" s="74"/>
      <c r="D21" s="75"/>
      <c r="E21" s="75"/>
      <c r="F21" s="343" t="s">
        <v>241</v>
      </c>
      <c r="G21" s="343"/>
      <c r="H21" s="343"/>
      <c r="I21" s="343"/>
      <c r="J21" s="214">
        <v>6240195020</v>
      </c>
      <c r="K21" s="215">
        <v>3</v>
      </c>
      <c r="L21" s="215">
        <v>0</v>
      </c>
      <c r="M21" s="157">
        <v>0</v>
      </c>
      <c r="N21" s="216">
        <f>N22</f>
        <v>750000</v>
      </c>
      <c r="O21" s="216">
        <f t="shared" si="1"/>
        <v>200000</v>
      </c>
      <c r="P21" s="216">
        <f t="shared" si="1"/>
        <v>200000</v>
      </c>
    </row>
    <row r="22" spans="1:16" ht="33.75" customHeight="1">
      <c r="A22" s="119"/>
      <c r="B22" s="68"/>
      <c r="C22" s="74"/>
      <c r="D22" s="75"/>
      <c r="E22" s="75"/>
      <c r="F22" s="343" t="s">
        <v>137</v>
      </c>
      <c r="G22" s="343"/>
      <c r="H22" s="343"/>
      <c r="I22" s="343"/>
      <c r="J22" s="214">
        <v>6240195020</v>
      </c>
      <c r="K22" s="215">
        <v>3</v>
      </c>
      <c r="L22" s="215">
        <v>10</v>
      </c>
      <c r="M22" s="157">
        <v>0</v>
      </c>
      <c r="N22" s="216">
        <f>N23</f>
        <v>750000</v>
      </c>
      <c r="O22" s="216">
        <f t="shared" si="1"/>
        <v>200000</v>
      </c>
      <c r="P22" s="216">
        <f t="shared" si="1"/>
        <v>200000</v>
      </c>
    </row>
    <row r="23" spans="1:16" ht="30.75" customHeight="1">
      <c r="A23" s="119"/>
      <c r="B23" s="68"/>
      <c r="C23" s="74"/>
      <c r="D23" s="75"/>
      <c r="E23" s="75"/>
      <c r="F23" s="320" t="s">
        <v>221</v>
      </c>
      <c r="G23" s="321"/>
      <c r="H23" s="321"/>
      <c r="I23" s="322"/>
      <c r="J23" s="214">
        <v>6240195020</v>
      </c>
      <c r="K23" s="215">
        <v>3</v>
      </c>
      <c r="L23" s="215">
        <v>10</v>
      </c>
      <c r="M23" s="157" t="s">
        <v>222</v>
      </c>
      <c r="N23" s="217">
        <f>'прил №5'!O77</f>
        <v>750000</v>
      </c>
      <c r="O23" s="216">
        <v>200000</v>
      </c>
      <c r="P23" s="216">
        <v>200000</v>
      </c>
    </row>
    <row r="24" spans="1:16" ht="30.75" customHeight="1">
      <c r="A24" s="119"/>
      <c r="B24" s="68"/>
      <c r="C24" s="74"/>
      <c r="D24" s="361" t="s">
        <v>246</v>
      </c>
      <c r="E24" s="361"/>
      <c r="F24" s="361"/>
      <c r="G24" s="361"/>
      <c r="H24" s="361"/>
      <c r="I24" s="361"/>
      <c r="J24" s="211">
        <v>6240200000</v>
      </c>
      <c r="K24" s="212">
        <v>0</v>
      </c>
      <c r="L24" s="212">
        <v>0</v>
      </c>
      <c r="M24" s="156">
        <v>0</v>
      </c>
      <c r="N24" s="200">
        <f>N25</f>
        <v>6758406.4800000004</v>
      </c>
      <c r="O24" s="200">
        <v>1989000</v>
      </c>
      <c r="P24" s="200">
        <v>2637000</v>
      </c>
    </row>
    <row r="25" spans="1:16" ht="45.75" customHeight="1">
      <c r="A25" s="119"/>
      <c r="B25" s="68"/>
      <c r="C25" s="74"/>
      <c r="D25" s="74"/>
      <c r="E25" s="388" t="s">
        <v>247</v>
      </c>
      <c r="F25" s="389"/>
      <c r="G25" s="389"/>
      <c r="H25" s="389"/>
      <c r="I25" s="390"/>
      <c r="J25" s="211">
        <v>6240295280</v>
      </c>
      <c r="K25" s="212">
        <v>0</v>
      </c>
      <c r="L25" s="212">
        <v>0</v>
      </c>
      <c r="M25" s="156">
        <v>0</v>
      </c>
      <c r="N25" s="200">
        <f>N26</f>
        <v>6758406.4800000004</v>
      </c>
      <c r="O25" s="200">
        <v>1989000</v>
      </c>
      <c r="P25" s="200">
        <v>2637000</v>
      </c>
    </row>
    <row r="26" spans="1:16" ht="18.75" customHeight="1">
      <c r="A26" s="119"/>
      <c r="B26" s="68"/>
      <c r="C26" s="74"/>
      <c r="D26" s="75"/>
      <c r="E26" s="416" t="s">
        <v>245</v>
      </c>
      <c r="F26" s="416"/>
      <c r="G26" s="416"/>
      <c r="H26" s="416"/>
      <c r="I26" s="416"/>
      <c r="J26" s="214" t="s">
        <v>248</v>
      </c>
      <c r="K26" s="215">
        <v>4</v>
      </c>
      <c r="L26" s="215">
        <v>0</v>
      </c>
      <c r="M26" s="157">
        <v>0</v>
      </c>
      <c r="N26" s="200">
        <f>N27</f>
        <v>6758406.4800000004</v>
      </c>
      <c r="O26" s="216">
        <v>1989000</v>
      </c>
      <c r="P26" s="216">
        <v>2637000</v>
      </c>
    </row>
    <row r="27" spans="1:16" ht="19.5" customHeight="1">
      <c r="A27" s="119"/>
      <c r="B27" s="68"/>
      <c r="C27" s="74"/>
      <c r="D27" s="75"/>
      <c r="E27" s="413" t="s">
        <v>62</v>
      </c>
      <c r="F27" s="414"/>
      <c r="G27" s="414"/>
      <c r="H27" s="414"/>
      <c r="I27" s="415"/>
      <c r="J27" s="214" t="s">
        <v>248</v>
      </c>
      <c r="K27" s="215">
        <v>4</v>
      </c>
      <c r="L27" s="215">
        <v>9</v>
      </c>
      <c r="M27" s="157">
        <v>0</v>
      </c>
      <c r="N27" s="200">
        <f>N28</f>
        <v>6758406.4800000004</v>
      </c>
      <c r="O27" s="216">
        <v>1989000</v>
      </c>
      <c r="P27" s="216">
        <v>2637000</v>
      </c>
    </row>
    <row r="28" spans="1:16" ht="32.25" customHeight="1">
      <c r="A28" s="119"/>
      <c r="B28" s="68"/>
      <c r="C28" s="74"/>
      <c r="D28" s="75"/>
      <c r="E28" s="413" t="s">
        <v>221</v>
      </c>
      <c r="F28" s="414"/>
      <c r="G28" s="414"/>
      <c r="H28" s="414"/>
      <c r="I28" s="415"/>
      <c r="J28" s="214" t="s">
        <v>248</v>
      </c>
      <c r="K28" s="215">
        <v>4</v>
      </c>
      <c r="L28" s="215">
        <v>9</v>
      </c>
      <c r="M28" s="157" t="s">
        <v>222</v>
      </c>
      <c r="N28" s="200">
        <f>'прил №5'!O93</f>
        <v>6758406.4800000004</v>
      </c>
      <c r="O28" s="216">
        <v>1989000</v>
      </c>
      <c r="P28" s="216">
        <v>2637000</v>
      </c>
    </row>
    <row r="29" spans="1:16" ht="34.5" customHeight="1">
      <c r="A29" s="119"/>
      <c r="B29" s="68"/>
      <c r="C29" s="74"/>
      <c r="D29" s="74"/>
      <c r="E29" s="140"/>
      <c r="F29" s="326" t="s">
        <v>259</v>
      </c>
      <c r="G29" s="327"/>
      <c r="H29" s="327"/>
      <c r="I29" s="328"/>
      <c r="J29" s="211">
        <v>6240300000</v>
      </c>
      <c r="K29" s="212">
        <v>0</v>
      </c>
      <c r="L29" s="212">
        <v>0</v>
      </c>
      <c r="M29" s="156">
        <v>0</v>
      </c>
      <c r="N29" s="200">
        <f>N30</f>
        <v>4128849.08</v>
      </c>
      <c r="O29" s="200">
        <v>2042734</v>
      </c>
      <c r="P29" s="200">
        <v>2626111</v>
      </c>
    </row>
    <row r="30" spans="1:16" ht="32.25" customHeight="1">
      <c r="A30" s="119"/>
      <c r="B30" s="68"/>
      <c r="C30" s="74"/>
      <c r="D30" s="74"/>
      <c r="E30" s="140"/>
      <c r="F30" s="326" t="s">
        <v>260</v>
      </c>
      <c r="G30" s="327"/>
      <c r="H30" s="327"/>
      <c r="I30" s="328"/>
      <c r="J30" s="211">
        <v>6240395310</v>
      </c>
      <c r="K30" s="212">
        <v>0</v>
      </c>
      <c r="L30" s="212">
        <v>0</v>
      </c>
      <c r="M30" s="156">
        <v>0</v>
      </c>
      <c r="N30" s="200">
        <f>N31</f>
        <v>4128849.08</v>
      </c>
      <c r="O30" s="200">
        <v>2042734</v>
      </c>
      <c r="P30" s="200">
        <v>2626111</v>
      </c>
    </row>
    <row r="31" spans="1:16" ht="20.25" customHeight="1">
      <c r="A31" s="119"/>
      <c r="B31" s="68"/>
      <c r="C31" s="74"/>
      <c r="D31" s="75"/>
      <c r="E31" s="141"/>
      <c r="F31" s="320" t="s">
        <v>253</v>
      </c>
      <c r="G31" s="321"/>
      <c r="H31" s="321"/>
      <c r="I31" s="322"/>
      <c r="J31" s="214">
        <v>6240395310</v>
      </c>
      <c r="K31" s="215">
        <v>5</v>
      </c>
      <c r="L31" s="215">
        <v>0</v>
      </c>
      <c r="M31" s="157">
        <v>0</v>
      </c>
      <c r="N31" s="200">
        <f>N32</f>
        <v>4128849.08</v>
      </c>
      <c r="O31" s="200">
        <v>2042734</v>
      </c>
      <c r="P31" s="200">
        <v>2626111</v>
      </c>
    </row>
    <row r="32" spans="1:16" ht="15">
      <c r="A32" s="119"/>
      <c r="B32" s="68"/>
      <c r="C32" s="74"/>
      <c r="D32" s="75"/>
      <c r="E32" s="141"/>
      <c r="F32" s="320" t="s">
        <v>36</v>
      </c>
      <c r="G32" s="321"/>
      <c r="H32" s="321"/>
      <c r="I32" s="322"/>
      <c r="J32" s="214">
        <v>6240395310</v>
      </c>
      <c r="K32" s="215">
        <v>5</v>
      </c>
      <c r="L32" s="215">
        <v>3</v>
      </c>
      <c r="M32" s="157">
        <v>0</v>
      </c>
      <c r="N32" s="200">
        <f>N33</f>
        <v>4128849.08</v>
      </c>
      <c r="O32" s="200">
        <v>1982734</v>
      </c>
      <c r="P32" s="200">
        <v>2566111</v>
      </c>
    </row>
    <row r="33" spans="1:16" ht="33" customHeight="1">
      <c r="A33" s="119"/>
      <c r="B33" s="68"/>
      <c r="C33" s="74"/>
      <c r="D33" s="75"/>
      <c r="E33" s="141"/>
      <c r="F33" s="363" t="s">
        <v>221</v>
      </c>
      <c r="G33" s="363"/>
      <c r="H33" s="363"/>
      <c r="I33" s="363"/>
      <c r="J33" s="214">
        <v>6240395310</v>
      </c>
      <c r="K33" s="215">
        <v>5</v>
      </c>
      <c r="L33" s="215">
        <v>3</v>
      </c>
      <c r="M33" s="157" t="s">
        <v>222</v>
      </c>
      <c r="N33" s="200">
        <f>'прил №5'!O124</f>
        <v>4128849.08</v>
      </c>
      <c r="O33" s="200">
        <v>1982734</v>
      </c>
      <c r="P33" s="200">
        <v>2566111</v>
      </c>
    </row>
    <row r="34" spans="1:16" ht="30.75" customHeight="1">
      <c r="A34" s="119"/>
      <c r="B34" s="68"/>
      <c r="C34" s="74"/>
      <c r="D34" s="74"/>
      <c r="E34" s="326" t="s">
        <v>262</v>
      </c>
      <c r="F34" s="327"/>
      <c r="G34" s="327"/>
      <c r="H34" s="327"/>
      <c r="I34" s="328"/>
      <c r="J34" s="211">
        <v>6240400000</v>
      </c>
      <c r="K34" s="212">
        <v>0</v>
      </c>
      <c r="L34" s="212">
        <v>0</v>
      </c>
      <c r="M34" s="156">
        <v>0</v>
      </c>
      <c r="N34" s="200">
        <f>N35+N39+N43+N47</f>
        <v>10071141.699999999</v>
      </c>
      <c r="O34" s="200">
        <v>10101852</v>
      </c>
      <c r="P34" s="200">
        <v>10150700</v>
      </c>
    </row>
    <row r="35" spans="1:16" ht="31.5" customHeight="1">
      <c r="A35" s="119"/>
      <c r="B35" s="68"/>
      <c r="C35" s="74"/>
      <c r="D35" s="74"/>
      <c r="E35" s="140"/>
      <c r="F35" s="361" t="s">
        <v>265</v>
      </c>
      <c r="G35" s="361"/>
      <c r="H35" s="361"/>
      <c r="I35" s="361"/>
      <c r="J35" s="211">
        <v>6240495220</v>
      </c>
      <c r="K35" s="212">
        <v>0</v>
      </c>
      <c r="L35" s="212">
        <v>0</v>
      </c>
      <c r="M35" s="156">
        <v>0</v>
      </c>
      <c r="N35" s="200">
        <f>N36</f>
        <v>1570441.7000000002</v>
      </c>
      <c r="O35" s="200">
        <v>1651152</v>
      </c>
      <c r="P35" s="200">
        <v>1700000</v>
      </c>
    </row>
    <row r="36" spans="1:16" ht="20.25" customHeight="1">
      <c r="A36" s="119"/>
      <c r="B36" s="68"/>
      <c r="C36" s="74"/>
      <c r="D36" s="75"/>
      <c r="E36" s="141"/>
      <c r="F36" s="343" t="s">
        <v>261</v>
      </c>
      <c r="G36" s="343"/>
      <c r="H36" s="343"/>
      <c r="I36" s="343"/>
      <c r="J36" s="214">
        <v>6240495220</v>
      </c>
      <c r="K36" s="215">
        <v>8</v>
      </c>
      <c r="L36" s="215">
        <v>0</v>
      </c>
      <c r="M36" s="157">
        <v>0</v>
      </c>
      <c r="N36" s="216">
        <f>N37</f>
        <v>1570441.7000000002</v>
      </c>
      <c r="O36" s="216">
        <f>O37</f>
        <v>1651152</v>
      </c>
      <c r="P36" s="216">
        <f>P37</f>
        <v>1700000</v>
      </c>
    </row>
    <row r="37" spans="1:16" ht="21.75" customHeight="1">
      <c r="A37" s="119"/>
      <c r="B37" s="68"/>
      <c r="C37" s="74"/>
      <c r="D37" s="75"/>
      <c r="E37" s="141"/>
      <c r="F37" s="343" t="s">
        <v>37</v>
      </c>
      <c r="G37" s="343"/>
      <c r="H37" s="343"/>
      <c r="I37" s="343"/>
      <c r="J37" s="214">
        <v>6240495220</v>
      </c>
      <c r="K37" s="215">
        <v>8</v>
      </c>
      <c r="L37" s="215">
        <v>1</v>
      </c>
      <c r="M37" s="157">
        <v>0</v>
      </c>
      <c r="N37" s="216">
        <f>N38</f>
        <v>1570441.7000000002</v>
      </c>
      <c r="O37" s="216">
        <f>O38</f>
        <v>1651152</v>
      </c>
      <c r="P37" s="216">
        <f>P38</f>
        <v>1700000</v>
      </c>
    </row>
    <row r="38" spans="1:16" ht="31.5" customHeight="1">
      <c r="A38" s="119"/>
      <c r="B38" s="68"/>
      <c r="C38" s="74"/>
      <c r="D38" s="75"/>
      <c r="E38" s="141"/>
      <c r="F38" s="320" t="s">
        <v>221</v>
      </c>
      <c r="G38" s="321"/>
      <c r="H38" s="321"/>
      <c r="I38" s="322"/>
      <c r="J38" s="214">
        <v>6240495220</v>
      </c>
      <c r="K38" s="215">
        <v>8</v>
      </c>
      <c r="L38" s="215">
        <v>1</v>
      </c>
      <c r="M38" s="157">
        <v>240</v>
      </c>
      <c r="N38" s="217">
        <f>'прил №5'!O131</f>
        <v>1570441.7000000002</v>
      </c>
      <c r="O38" s="217">
        <v>1651152</v>
      </c>
      <c r="P38" s="217">
        <v>1700000</v>
      </c>
    </row>
    <row r="39" spans="1:16" ht="20.25" customHeight="1">
      <c r="A39" s="119"/>
      <c r="B39" s="68"/>
      <c r="C39" s="74"/>
      <c r="D39" s="75"/>
      <c r="E39" s="141"/>
      <c r="F39" s="424" t="s">
        <v>273</v>
      </c>
      <c r="G39" s="424"/>
      <c r="H39" s="424"/>
      <c r="I39" s="424"/>
      <c r="J39" s="211">
        <v>6240495240</v>
      </c>
      <c r="K39" s="212">
        <v>0</v>
      </c>
      <c r="L39" s="212">
        <v>0</v>
      </c>
      <c r="M39" s="156">
        <v>0</v>
      </c>
      <c r="N39" s="218">
        <f>N40</f>
        <v>50000</v>
      </c>
      <c r="O39" s="218">
        <f t="shared" ref="O39:P41" si="2">O40</f>
        <v>50000</v>
      </c>
      <c r="P39" s="218">
        <f t="shared" si="2"/>
        <v>50000</v>
      </c>
    </row>
    <row r="40" spans="1:16" ht="21" customHeight="1">
      <c r="A40" s="119"/>
      <c r="B40" s="68"/>
      <c r="C40" s="74"/>
      <c r="D40" s="75"/>
      <c r="E40" s="141"/>
      <c r="F40" s="416" t="s">
        <v>271</v>
      </c>
      <c r="G40" s="416"/>
      <c r="H40" s="416"/>
      <c r="I40" s="416"/>
      <c r="J40" s="214">
        <v>6240495240</v>
      </c>
      <c r="K40" s="215">
        <v>11</v>
      </c>
      <c r="L40" s="215">
        <v>0</v>
      </c>
      <c r="M40" s="157">
        <v>0</v>
      </c>
      <c r="N40" s="217">
        <f>N41</f>
        <v>50000</v>
      </c>
      <c r="O40" s="217">
        <f t="shared" si="2"/>
        <v>50000</v>
      </c>
      <c r="P40" s="217">
        <f t="shared" si="2"/>
        <v>50000</v>
      </c>
    </row>
    <row r="41" spans="1:16" ht="21" customHeight="1">
      <c r="A41" s="119"/>
      <c r="B41" s="68"/>
      <c r="C41" s="74"/>
      <c r="D41" s="75"/>
      <c r="E41" s="141"/>
      <c r="F41" s="416" t="s">
        <v>272</v>
      </c>
      <c r="G41" s="416"/>
      <c r="H41" s="416"/>
      <c r="I41" s="416"/>
      <c r="J41" s="214">
        <v>6240495240</v>
      </c>
      <c r="K41" s="215">
        <v>11</v>
      </c>
      <c r="L41" s="215">
        <v>1</v>
      </c>
      <c r="M41" s="157">
        <v>0</v>
      </c>
      <c r="N41" s="217">
        <f>N42</f>
        <v>50000</v>
      </c>
      <c r="O41" s="217">
        <f t="shared" si="2"/>
        <v>50000</v>
      </c>
      <c r="P41" s="217">
        <f t="shared" si="2"/>
        <v>50000</v>
      </c>
    </row>
    <row r="42" spans="1:16" ht="32.25" customHeight="1">
      <c r="A42" s="119"/>
      <c r="B42" s="68"/>
      <c r="C42" s="74"/>
      <c r="D42" s="75"/>
      <c r="E42" s="141"/>
      <c r="F42" s="363" t="s">
        <v>221</v>
      </c>
      <c r="G42" s="363"/>
      <c r="H42" s="363"/>
      <c r="I42" s="363"/>
      <c r="J42" s="214">
        <v>6240495240</v>
      </c>
      <c r="K42" s="215">
        <v>11</v>
      </c>
      <c r="L42" s="215">
        <v>1</v>
      </c>
      <c r="M42" s="157">
        <v>240</v>
      </c>
      <c r="N42" s="217">
        <f>'прил №5'!O153</f>
        <v>50000</v>
      </c>
      <c r="O42" s="217">
        <v>50000</v>
      </c>
      <c r="P42" s="217">
        <v>50000</v>
      </c>
    </row>
    <row r="43" spans="1:16" ht="75.75" customHeight="1">
      <c r="A43" s="119"/>
      <c r="B43" s="68"/>
      <c r="C43" s="74"/>
      <c r="D43" s="75"/>
      <c r="E43" s="141"/>
      <c r="F43" s="361" t="s">
        <v>263</v>
      </c>
      <c r="G43" s="361"/>
      <c r="H43" s="361"/>
      <c r="I43" s="361"/>
      <c r="J43" s="211" t="s">
        <v>264</v>
      </c>
      <c r="K43" s="212">
        <v>0</v>
      </c>
      <c r="L43" s="212">
        <v>0</v>
      </c>
      <c r="M43" s="156">
        <v>0</v>
      </c>
      <c r="N43" s="200">
        <f>N44</f>
        <v>6844300</v>
      </c>
      <c r="O43" s="200">
        <f t="shared" ref="O43:P45" si="3">O44</f>
        <v>8450700</v>
      </c>
      <c r="P43" s="200">
        <f t="shared" si="3"/>
        <v>8450700</v>
      </c>
    </row>
    <row r="44" spans="1:16" ht="18" customHeight="1">
      <c r="A44" s="119"/>
      <c r="B44" s="68"/>
      <c r="C44" s="74"/>
      <c r="D44" s="75"/>
      <c r="E44" s="141"/>
      <c r="F44" s="343" t="s">
        <v>261</v>
      </c>
      <c r="G44" s="343"/>
      <c r="H44" s="343"/>
      <c r="I44" s="343"/>
      <c r="J44" s="214" t="s">
        <v>264</v>
      </c>
      <c r="K44" s="215">
        <v>8</v>
      </c>
      <c r="L44" s="215">
        <v>0</v>
      </c>
      <c r="M44" s="157">
        <v>0</v>
      </c>
      <c r="N44" s="216">
        <f>N45</f>
        <v>6844300</v>
      </c>
      <c r="O44" s="216">
        <f t="shared" si="3"/>
        <v>8450700</v>
      </c>
      <c r="P44" s="216">
        <f t="shared" si="3"/>
        <v>8450700</v>
      </c>
    </row>
    <row r="45" spans="1:16" ht="19.5" customHeight="1">
      <c r="A45" s="119"/>
      <c r="B45" s="68"/>
      <c r="C45" s="74"/>
      <c r="D45" s="75"/>
      <c r="E45" s="141"/>
      <c r="F45" s="343" t="s">
        <v>37</v>
      </c>
      <c r="G45" s="343"/>
      <c r="H45" s="343"/>
      <c r="I45" s="343"/>
      <c r="J45" s="214" t="s">
        <v>264</v>
      </c>
      <c r="K45" s="215">
        <v>8</v>
      </c>
      <c r="L45" s="215">
        <v>1</v>
      </c>
      <c r="M45" s="157">
        <v>0</v>
      </c>
      <c r="N45" s="216">
        <f>N46</f>
        <v>6844300</v>
      </c>
      <c r="O45" s="216">
        <f t="shared" si="3"/>
        <v>8450700</v>
      </c>
      <c r="P45" s="216">
        <f t="shared" si="3"/>
        <v>8450700</v>
      </c>
    </row>
    <row r="46" spans="1:16" ht="18.75" customHeight="1">
      <c r="A46" s="119"/>
      <c r="B46" s="68"/>
      <c r="C46" s="74"/>
      <c r="D46" s="75"/>
      <c r="E46" s="141"/>
      <c r="F46" s="320" t="s">
        <v>126</v>
      </c>
      <c r="G46" s="422"/>
      <c r="H46" s="422"/>
      <c r="I46" s="423"/>
      <c r="J46" s="214" t="s">
        <v>264</v>
      </c>
      <c r="K46" s="215">
        <v>8</v>
      </c>
      <c r="L46" s="215">
        <v>1</v>
      </c>
      <c r="M46" s="157">
        <v>540</v>
      </c>
      <c r="N46" s="216">
        <f>'прил №5'!O135</f>
        <v>6844300</v>
      </c>
      <c r="O46" s="216">
        <v>8450700</v>
      </c>
      <c r="P46" s="216">
        <v>8450700</v>
      </c>
    </row>
    <row r="47" spans="1:16" ht="58.5" customHeight="1">
      <c r="A47" s="119"/>
      <c r="B47" s="68"/>
      <c r="C47" s="74"/>
      <c r="D47" s="74"/>
      <c r="E47" s="140"/>
      <c r="F47" s="326" t="s">
        <v>267</v>
      </c>
      <c r="G47" s="417"/>
      <c r="H47" s="417"/>
      <c r="I47" s="418"/>
      <c r="J47" s="211" t="s">
        <v>268</v>
      </c>
      <c r="K47" s="212">
        <v>0</v>
      </c>
      <c r="L47" s="212">
        <v>0</v>
      </c>
      <c r="M47" s="156">
        <v>0</v>
      </c>
      <c r="N47" s="200">
        <f>N48</f>
        <v>1606400</v>
      </c>
      <c r="O47" s="200">
        <f t="shared" ref="O47:P49" si="4">O48</f>
        <v>0</v>
      </c>
      <c r="P47" s="200">
        <f t="shared" si="4"/>
        <v>0</v>
      </c>
    </row>
    <row r="48" spans="1:16" ht="17.25" customHeight="1">
      <c r="A48" s="119"/>
      <c r="B48" s="68"/>
      <c r="C48" s="74"/>
      <c r="D48" s="75"/>
      <c r="E48" s="141"/>
      <c r="F48" s="343" t="s">
        <v>261</v>
      </c>
      <c r="G48" s="343"/>
      <c r="H48" s="343"/>
      <c r="I48" s="343"/>
      <c r="J48" s="219" t="s">
        <v>268</v>
      </c>
      <c r="K48" s="220">
        <v>8</v>
      </c>
      <c r="L48" s="220">
        <v>0</v>
      </c>
      <c r="M48" s="157">
        <v>0</v>
      </c>
      <c r="N48" s="216">
        <f>N49</f>
        <v>1606400</v>
      </c>
      <c r="O48" s="216">
        <f t="shared" si="4"/>
        <v>0</v>
      </c>
      <c r="P48" s="216">
        <f t="shared" si="4"/>
        <v>0</v>
      </c>
    </row>
    <row r="49" spans="1:16" ht="18" customHeight="1">
      <c r="A49" s="119"/>
      <c r="B49" s="68"/>
      <c r="C49" s="74"/>
      <c r="D49" s="75"/>
      <c r="E49" s="141"/>
      <c r="F49" s="419" t="s">
        <v>37</v>
      </c>
      <c r="G49" s="420"/>
      <c r="H49" s="420"/>
      <c r="I49" s="421"/>
      <c r="J49" s="214" t="s">
        <v>268</v>
      </c>
      <c r="K49" s="215">
        <v>8</v>
      </c>
      <c r="L49" s="215">
        <v>1</v>
      </c>
      <c r="M49" s="157">
        <v>0</v>
      </c>
      <c r="N49" s="216">
        <f>N50</f>
        <v>1606400</v>
      </c>
      <c r="O49" s="216">
        <f t="shared" si="4"/>
        <v>0</v>
      </c>
      <c r="P49" s="216">
        <f t="shared" si="4"/>
        <v>0</v>
      </c>
    </row>
    <row r="50" spans="1:16" ht="18.75" customHeight="1">
      <c r="A50" s="119"/>
      <c r="B50" s="68"/>
      <c r="C50" s="74"/>
      <c r="D50" s="75"/>
      <c r="E50" s="141"/>
      <c r="F50" s="363" t="s">
        <v>126</v>
      </c>
      <c r="G50" s="363"/>
      <c r="H50" s="363"/>
      <c r="I50" s="363"/>
      <c r="J50" s="219" t="s">
        <v>268</v>
      </c>
      <c r="K50" s="215">
        <v>8</v>
      </c>
      <c r="L50" s="215">
        <v>1</v>
      </c>
      <c r="M50" s="157">
        <v>540</v>
      </c>
      <c r="N50" s="216">
        <f>'прил №5'!O137</f>
        <v>1606400</v>
      </c>
      <c r="O50" s="216">
        <v>0</v>
      </c>
      <c r="P50" s="216">
        <v>0</v>
      </c>
    </row>
    <row r="51" spans="1:16" ht="32.25" customHeight="1">
      <c r="A51" s="119"/>
      <c r="B51" s="68"/>
      <c r="C51" s="74"/>
      <c r="D51" s="74"/>
      <c r="E51" s="140"/>
      <c r="F51" s="326" t="s">
        <v>216</v>
      </c>
      <c r="G51" s="327"/>
      <c r="H51" s="327"/>
      <c r="I51" s="328"/>
      <c r="J51" s="211">
        <v>6240500000</v>
      </c>
      <c r="K51" s="212">
        <v>0</v>
      </c>
      <c r="L51" s="212">
        <v>0</v>
      </c>
      <c r="M51" s="156">
        <v>0</v>
      </c>
      <c r="N51" s="200">
        <f>N52+N56+N62+N66+N71+N75+N79</f>
        <v>11064699.34</v>
      </c>
      <c r="O51" s="200">
        <f>O52+O56+O62+O66+O71+O75+O79</f>
        <v>6669989.6399999997</v>
      </c>
      <c r="P51" s="200">
        <f>P52+P56+P62+P66+P71+P75+P79</f>
        <v>6239266.7699999996</v>
      </c>
    </row>
    <row r="52" spans="1:16" ht="18.75" customHeight="1">
      <c r="A52" s="119"/>
      <c r="B52" s="68"/>
      <c r="C52" s="74"/>
      <c r="D52" s="74"/>
      <c r="E52" s="140"/>
      <c r="F52" s="326" t="s">
        <v>217</v>
      </c>
      <c r="G52" s="327"/>
      <c r="H52" s="327"/>
      <c r="I52" s="328"/>
      <c r="J52" s="211">
        <v>6240510010</v>
      </c>
      <c r="K52" s="212">
        <v>0</v>
      </c>
      <c r="L52" s="212">
        <v>0</v>
      </c>
      <c r="M52" s="156">
        <v>0</v>
      </c>
      <c r="N52" s="200">
        <f>N53</f>
        <v>2119754.85</v>
      </c>
      <c r="O52" s="200">
        <f t="shared" ref="O52:P54" si="5">O53</f>
        <v>1497300</v>
      </c>
      <c r="P52" s="200">
        <f t="shared" si="5"/>
        <v>1497300</v>
      </c>
    </row>
    <row r="53" spans="1:16" ht="18" customHeight="1">
      <c r="A53" s="119"/>
      <c r="B53" s="68"/>
      <c r="C53" s="74"/>
      <c r="D53" s="75"/>
      <c r="E53" s="141"/>
      <c r="F53" s="320" t="s">
        <v>213</v>
      </c>
      <c r="G53" s="321"/>
      <c r="H53" s="321"/>
      <c r="I53" s="322"/>
      <c r="J53" s="214">
        <v>6240510010</v>
      </c>
      <c r="K53" s="215">
        <v>1</v>
      </c>
      <c r="L53" s="215">
        <v>0</v>
      </c>
      <c r="M53" s="157">
        <v>0</v>
      </c>
      <c r="N53" s="216">
        <f>N54</f>
        <v>2119754.85</v>
      </c>
      <c r="O53" s="216">
        <f t="shared" si="5"/>
        <v>1497300</v>
      </c>
      <c r="P53" s="216">
        <f t="shared" si="5"/>
        <v>1497300</v>
      </c>
    </row>
    <row r="54" spans="1:16" ht="30.75" customHeight="1">
      <c r="A54" s="119"/>
      <c r="B54" s="68"/>
      <c r="C54" s="74"/>
      <c r="D54" s="75"/>
      <c r="E54" s="141"/>
      <c r="F54" s="320" t="s">
        <v>77</v>
      </c>
      <c r="G54" s="321"/>
      <c r="H54" s="321"/>
      <c r="I54" s="322"/>
      <c r="J54" s="214">
        <v>6240510010</v>
      </c>
      <c r="K54" s="215">
        <v>1</v>
      </c>
      <c r="L54" s="215">
        <v>2</v>
      </c>
      <c r="M54" s="157">
        <v>0</v>
      </c>
      <c r="N54" s="216">
        <f>N55</f>
        <v>2119754.85</v>
      </c>
      <c r="O54" s="216">
        <f t="shared" si="5"/>
        <v>1497300</v>
      </c>
      <c r="P54" s="216">
        <f t="shared" si="5"/>
        <v>1497300</v>
      </c>
    </row>
    <row r="55" spans="1:16" ht="31.5" customHeight="1">
      <c r="A55" s="119"/>
      <c r="B55" s="68"/>
      <c r="C55" s="74"/>
      <c r="D55" s="75"/>
      <c r="E55" s="141"/>
      <c r="F55" s="320" t="s">
        <v>218</v>
      </c>
      <c r="G55" s="321"/>
      <c r="H55" s="321"/>
      <c r="I55" s="322"/>
      <c r="J55" s="214">
        <v>6240510010</v>
      </c>
      <c r="K55" s="215">
        <v>1</v>
      </c>
      <c r="L55" s="215">
        <v>2</v>
      </c>
      <c r="M55" s="157" t="s">
        <v>219</v>
      </c>
      <c r="N55" s="216">
        <f>'прил №5'!O16</f>
        <v>2119754.85</v>
      </c>
      <c r="O55" s="216">
        <v>1497300</v>
      </c>
      <c r="P55" s="216">
        <v>1497300</v>
      </c>
    </row>
    <row r="56" spans="1:16" ht="18.75" customHeight="1">
      <c r="A56" s="119"/>
      <c r="B56" s="68"/>
      <c r="C56" s="74"/>
      <c r="D56" s="75"/>
      <c r="E56" s="141"/>
      <c r="F56" s="410" t="s">
        <v>220</v>
      </c>
      <c r="G56" s="411"/>
      <c r="H56" s="411"/>
      <c r="I56" s="412"/>
      <c r="J56" s="211">
        <v>6240510020</v>
      </c>
      <c r="K56" s="212">
        <v>0</v>
      </c>
      <c r="L56" s="212">
        <v>0</v>
      </c>
      <c r="M56" s="156">
        <v>0</v>
      </c>
      <c r="N56" s="200">
        <f t="shared" ref="N56:P57" si="6">N57</f>
        <v>8126445.1500000004</v>
      </c>
      <c r="O56" s="200">
        <f t="shared" si="6"/>
        <v>4334495</v>
      </c>
      <c r="P56" s="200">
        <f t="shared" si="6"/>
        <v>3885820</v>
      </c>
    </row>
    <row r="57" spans="1:16" ht="19.5" customHeight="1">
      <c r="A57" s="119"/>
      <c r="B57" s="68"/>
      <c r="C57" s="74"/>
      <c r="D57" s="75"/>
      <c r="E57" s="141"/>
      <c r="F57" s="413" t="s">
        <v>213</v>
      </c>
      <c r="G57" s="414"/>
      <c r="H57" s="414"/>
      <c r="I57" s="415"/>
      <c r="J57" s="214">
        <v>6240510020</v>
      </c>
      <c r="K57" s="215">
        <v>1</v>
      </c>
      <c r="L57" s="215">
        <v>0</v>
      </c>
      <c r="M57" s="157">
        <v>0</v>
      </c>
      <c r="N57" s="216">
        <f t="shared" si="6"/>
        <v>8126445.1500000004</v>
      </c>
      <c r="O57" s="216">
        <f t="shared" si="6"/>
        <v>4334495</v>
      </c>
      <c r="P57" s="216">
        <f t="shared" si="6"/>
        <v>3885820</v>
      </c>
    </row>
    <row r="58" spans="1:16" ht="47.25" customHeight="1">
      <c r="A58" s="119"/>
      <c r="B58" s="68"/>
      <c r="C58" s="74"/>
      <c r="D58" s="75"/>
      <c r="E58" s="141"/>
      <c r="F58" s="413" t="s">
        <v>76</v>
      </c>
      <c r="G58" s="414"/>
      <c r="H58" s="414"/>
      <c r="I58" s="415"/>
      <c r="J58" s="214">
        <v>6240510020</v>
      </c>
      <c r="K58" s="215">
        <v>1</v>
      </c>
      <c r="L58" s="215">
        <v>4</v>
      </c>
      <c r="M58" s="157">
        <v>0</v>
      </c>
      <c r="N58" s="216">
        <f>N59+N60+N61</f>
        <v>8126445.1500000004</v>
      </c>
      <c r="O58" s="216">
        <f>O59+O60+O61</f>
        <v>4334495</v>
      </c>
      <c r="P58" s="216">
        <f>P59+P60+P61</f>
        <v>3885820</v>
      </c>
    </row>
    <row r="59" spans="1:16" ht="30.75" customHeight="1">
      <c r="A59" s="119"/>
      <c r="B59" s="68"/>
      <c r="C59" s="74"/>
      <c r="D59" s="75"/>
      <c r="E59" s="141"/>
      <c r="F59" s="416" t="s">
        <v>218</v>
      </c>
      <c r="G59" s="416"/>
      <c r="H59" s="416"/>
      <c r="I59" s="416"/>
      <c r="J59" s="214">
        <v>6240510020</v>
      </c>
      <c r="K59" s="215">
        <v>1</v>
      </c>
      <c r="L59" s="215">
        <v>4</v>
      </c>
      <c r="M59" s="157" t="s">
        <v>219</v>
      </c>
      <c r="N59" s="216">
        <f>'прил №5'!O24</f>
        <v>4054751.81</v>
      </c>
      <c r="O59" s="216">
        <v>3229495</v>
      </c>
      <c r="P59" s="216">
        <v>2780820</v>
      </c>
    </row>
    <row r="60" spans="1:16" ht="34.5" customHeight="1">
      <c r="A60" s="119"/>
      <c r="B60" s="68"/>
      <c r="C60" s="74"/>
      <c r="D60" s="75"/>
      <c r="E60" s="141"/>
      <c r="F60" s="413" t="s">
        <v>221</v>
      </c>
      <c r="G60" s="414"/>
      <c r="H60" s="414"/>
      <c r="I60" s="415"/>
      <c r="J60" s="214">
        <v>6240510020</v>
      </c>
      <c r="K60" s="215">
        <v>1</v>
      </c>
      <c r="L60" s="215">
        <v>4</v>
      </c>
      <c r="M60" s="157" t="s">
        <v>222</v>
      </c>
      <c r="N60" s="221">
        <f>'прил №5'!O27</f>
        <v>4021475.4600000004</v>
      </c>
      <c r="O60" s="221">
        <v>1065000</v>
      </c>
      <c r="P60" s="221">
        <v>1065000</v>
      </c>
    </row>
    <row r="61" spans="1:16" ht="15" customHeight="1">
      <c r="A61" s="119"/>
      <c r="B61" s="68"/>
      <c r="C61" s="74"/>
      <c r="D61" s="75"/>
      <c r="E61" s="141"/>
      <c r="F61" s="416" t="s">
        <v>223</v>
      </c>
      <c r="G61" s="416"/>
      <c r="H61" s="416"/>
      <c r="I61" s="416"/>
      <c r="J61" s="214">
        <v>6240510020</v>
      </c>
      <c r="K61" s="215">
        <v>1</v>
      </c>
      <c r="L61" s="215">
        <v>4</v>
      </c>
      <c r="M61" s="157" t="s">
        <v>224</v>
      </c>
      <c r="N61" s="216">
        <f>'прил №5'!O30</f>
        <v>50217.88</v>
      </c>
      <c r="O61" s="216">
        <v>40000</v>
      </c>
      <c r="P61" s="216">
        <v>40000</v>
      </c>
    </row>
    <row r="62" spans="1:16" ht="29.25" customHeight="1">
      <c r="A62" s="122"/>
      <c r="B62" s="68"/>
      <c r="C62" s="74"/>
      <c r="D62" s="75"/>
      <c r="E62" s="75"/>
      <c r="F62" s="410" t="s">
        <v>269</v>
      </c>
      <c r="G62" s="411"/>
      <c r="H62" s="411"/>
      <c r="I62" s="412"/>
      <c r="J62" s="211">
        <v>6240525050</v>
      </c>
      <c r="K62" s="212">
        <v>0</v>
      </c>
      <c r="L62" s="212">
        <v>0</v>
      </c>
      <c r="M62" s="156">
        <v>0</v>
      </c>
      <c r="N62" s="200">
        <f>N63</f>
        <v>110000</v>
      </c>
      <c r="O62" s="200">
        <v>90000</v>
      </c>
      <c r="P62" s="200">
        <v>90000</v>
      </c>
    </row>
    <row r="63" spans="1:16" ht="15">
      <c r="A63" s="122"/>
      <c r="B63" s="68"/>
      <c r="C63" s="74"/>
      <c r="D63" s="75"/>
      <c r="E63" s="75"/>
      <c r="F63" s="320" t="s">
        <v>173</v>
      </c>
      <c r="G63" s="321"/>
      <c r="H63" s="321"/>
      <c r="I63" s="322"/>
      <c r="J63" s="214">
        <v>6240525050</v>
      </c>
      <c r="K63" s="215">
        <v>10</v>
      </c>
      <c r="L63" s="215">
        <v>0</v>
      </c>
      <c r="M63" s="157">
        <v>0</v>
      </c>
      <c r="N63" s="216">
        <f>N64</f>
        <v>110000</v>
      </c>
      <c r="O63" s="216">
        <v>90000</v>
      </c>
      <c r="P63" s="216">
        <v>90000</v>
      </c>
    </row>
    <row r="64" spans="1:16" ht="21.75" customHeight="1">
      <c r="A64" s="122"/>
      <c r="B64" s="68"/>
      <c r="C64" s="74"/>
      <c r="D64" s="75"/>
      <c r="E64" s="75"/>
      <c r="F64" s="320" t="s">
        <v>174</v>
      </c>
      <c r="G64" s="321"/>
      <c r="H64" s="321"/>
      <c r="I64" s="322"/>
      <c r="J64" s="214">
        <v>6240525050</v>
      </c>
      <c r="K64" s="215">
        <v>10</v>
      </c>
      <c r="L64" s="215">
        <v>1</v>
      </c>
      <c r="M64" s="157">
        <v>0</v>
      </c>
      <c r="N64" s="216">
        <f>N65</f>
        <v>110000</v>
      </c>
      <c r="O64" s="216">
        <v>90000</v>
      </c>
      <c r="P64" s="216">
        <v>90000</v>
      </c>
    </row>
    <row r="65" spans="1:16" ht="18" customHeight="1">
      <c r="A65" s="122"/>
      <c r="B65" s="68"/>
      <c r="C65" s="74"/>
      <c r="D65" s="75"/>
      <c r="E65" s="75"/>
      <c r="F65" s="320" t="s">
        <v>270</v>
      </c>
      <c r="G65" s="321"/>
      <c r="H65" s="321"/>
      <c r="I65" s="322"/>
      <c r="J65" s="214">
        <v>6240525050</v>
      </c>
      <c r="K65" s="215">
        <v>10</v>
      </c>
      <c r="L65" s="215">
        <v>1</v>
      </c>
      <c r="M65" s="157">
        <v>310</v>
      </c>
      <c r="N65" s="216">
        <f>'прил №5'!O145</f>
        <v>110000</v>
      </c>
      <c r="O65" s="216">
        <v>90000</v>
      </c>
      <c r="P65" s="216">
        <v>90000</v>
      </c>
    </row>
    <row r="66" spans="1:16" ht="45" customHeight="1">
      <c r="A66" s="122"/>
      <c r="B66" s="68"/>
      <c r="C66" s="74"/>
      <c r="D66" s="75"/>
      <c r="E66" s="75"/>
      <c r="F66" s="361" t="s">
        <v>239</v>
      </c>
      <c r="G66" s="361"/>
      <c r="H66" s="361"/>
      <c r="I66" s="361"/>
      <c r="J66" s="211">
        <v>6240551180</v>
      </c>
      <c r="K66" s="212">
        <v>0</v>
      </c>
      <c r="L66" s="212">
        <v>0</v>
      </c>
      <c r="M66" s="156">
        <v>0</v>
      </c>
      <c r="N66" s="200">
        <f>N67</f>
        <v>460280.34</v>
      </c>
      <c r="O66" s="200">
        <v>499975.64</v>
      </c>
      <c r="P66" s="200">
        <v>517927.77</v>
      </c>
    </row>
    <row r="67" spans="1:16" ht="20.25" customHeight="1">
      <c r="A67" s="122"/>
      <c r="B67" s="68"/>
      <c r="C67" s="74"/>
      <c r="D67" s="75"/>
      <c r="E67" s="75"/>
      <c r="F67" s="343" t="s">
        <v>238</v>
      </c>
      <c r="G67" s="343"/>
      <c r="H67" s="343"/>
      <c r="I67" s="343"/>
      <c r="J67" s="214">
        <v>6240551180</v>
      </c>
      <c r="K67" s="215">
        <v>2</v>
      </c>
      <c r="L67" s="215">
        <v>0</v>
      </c>
      <c r="M67" s="157">
        <v>0</v>
      </c>
      <c r="N67" s="200">
        <f>N68</f>
        <v>460280.34</v>
      </c>
      <c r="O67" s="200">
        <v>499975.64</v>
      </c>
      <c r="P67" s="200">
        <v>517927.77</v>
      </c>
    </row>
    <row r="68" spans="1:16" ht="16.5" customHeight="1">
      <c r="A68" s="122"/>
      <c r="B68" s="68"/>
      <c r="C68" s="74"/>
      <c r="D68" s="75"/>
      <c r="E68" s="75"/>
      <c r="F68" s="343" t="s">
        <v>34</v>
      </c>
      <c r="G68" s="343"/>
      <c r="H68" s="343"/>
      <c r="I68" s="343"/>
      <c r="J68" s="214">
        <v>6240551180</v>
      </c>
      <c r="K68" s="215">
        <v>2</v>
      </c>
      <c r="L68" s="215">
        <v>3</v>
      </c>
      <c r="M68" s="157">
        <v>0</v>
      </c>
      <c r="N68" s="200">
        <f>N69+N70</f>
        <v>460280.34</v>
      </c>
      <c r="O68" s="200">
        <v>499975.64</v>
      </c>
      <c r="P68" s="200">
        <v>517927.77</v>
      </c>
    </row>
    <row r="69" spans="1:16" ht="29.25" customHeight="1">
      <c r="A69" s="122"/>
      <c r="B69" s="68"/>
      <c r="C69" s="74"/>
      <c r="D69" s="75"/>
      <c r="E69" s="75"/>
      <c r="F69" s="363" t="s">
        <v>218</v>
      </c>
      <c r="G69" s="363"/>
      <c r="H69" s="363"/>
      <c r="I69" s="363"/>
      <c r="J69" s="214">
        <v>6240551180</v>
      </c>
      <c r="K69" s="215">
        <v>2</v>
      </c>
      <c r="L69" s="215">
        <v>3</v>
      </c>
      <c r="M69" s="157" t="s">
        <v>219</v>
      </c>
      <c r="N69" s="216">
        <f>'прил №5'!O66</f>
        <v>420314.33</v>
      </c>
      <c r="O69" s="216">
        <v>429399.6</v>
      </c>
      <c r="P69" s="216">
        <v>429399.6</v>
      </c>
    </row>
    <row r="70" spans="1:16" ht="33.75" customHeight="1">
      <c r="A70" s="122"/>
      <c r="B70" s="68"/>
      <c r="C70" s="74"/>
      <c r="D70" s="75"/>
      <c r="E70" s="75"/>
      <c r="F70" s="320" t="s">
        <v>221</v>
      </c>
      <c r="G70" s="321"/>
      <c r="H70" s="321"/>
      <c r="I70" s="322"/>
      <c r="J70" s="214">
        <v>6240551180</v>
      </c>
      <c r="K70" s="215">
        <v>2</v>
      </c>
      <c r="L70" s="215">
        <v>3</v>
      </c>
      <c r="M70" s="157" t="s">
        <v>222</v>
      </c>
      <c r="N70" s="216">
        <f>'прил №5'!O69</f>
        <v>39966.01</v>
      </c>
      <c r="O70" s="216">
        <v>51665.78</v>
      </c>
      <c r="P70" s="216">
        <v>69611.08</v>
      </c>
    </row>
    <row r="71" spans="1:16" ht="30" customHeight="1">
      <c r="A71" s="122"/>
      <c r="B71" s="68"/>
      <c r="C71" s="74"/>
      <c r="D71" s="75"/>
      <c r="E71" s="75"/>
      <c r="F71" s="326" t="s">
        <v>237</v>
      </c>
      <c r="G71" s="327"/>
      <c r="H71" s="327"/>
      <c r="I71" s="328"/>
      <c r="J71" s="211">
        <v>6240595100</v>
      </c>
      <c r="K71" s="212">
        <v>0</v>
      </c>
      <c r="L71" s="212">
        <v>0</v>
      </c>
      <c r="M71" s="156">
        <v>0</v>
      </c>
      <c r="N71" s="200">
        <f>N72</f>
        <v>14105</v>
      </c>
      <c r="O71" s="200">
        <f t="shared" ref="O71:P73" si="7">O72</f>
        <v>14105</v>
      </c>
      <c r="P71" s="200">
        <f t="shared" si="7"/>
        <v>14105</v>
      </c>
    </row>
    <row r="72" spans="1:16" ht="15">
      <c r="A72" s="122"/>
      <c r="B72" s="68"/>
      <c r="C72" s="74"/>
      <c r="D72" s="75"/>
      <c r="E72" s="75"/>
      <c r="F72" s="343" t="s">
        <v>213</v>
      </c>
      <c r="G72" s="343"/>
      <c r="H72" s="343"/>
      <c r="I72" s="343"/>
      <c r="J72" s="214">
        <v>6240595100</v>
      </c>
      <c r="K72" s="215">
        <v>1</v>
      </c>
      <c r="L72" s="215">
        <v>0</v>
      </c>
      <c r="M72" s="157">
        <v>0</v>
      </c>
      <c r="N72" s="216">
        <f>N73</f>
        <v>14105</v>
      </c>
      <c r="O72" s="216">
        <f t="shared" si="7"/>
        <v>14105</v>
      </c>
      <c r="P72" s="216">
        <f t="shared" si="7"/>
        <v>14105</v>
      </c>
    </row>
    <row r="73" spans="1:16" ht="23.25" customHeight="1">
      <c r="A73" s="122"/>
      <c r="B73" s="68"/>
      <c r="C73" s="74"/>
      <c r="D73" s="75"/>
      <c r="E73" s="75"/>
      <c r="F73" s="380" t="s">
        <v>32</v>
      </c>
      <c r="G73" s="408"/>
      <c r="H73" s="408"/>
      <c r="I73" s="409"/>
      <c r="J73" s="214">
        <v>6240595100</v>
      </c>
      <c r="K73" s="215">
        <v>1</v>
      </c>
      <c r="L73" s="215">
        <v>13</v>
      </c>
      <c r="M73" s="157">
        <v>0</v>
      </c>
      <c r="N73" s="216">
        <f>N74</f>
        <v>14105</v>
      </c>
      <c r="O73" s="216">
        <f t="shared" si="7"/>
        <v>14105</v>
      </c>
      <c r="P73" s="216">
        <f t="shared" si="7"/>
        <v>14105</v>
      </c>
    </row>
    <row r="74" spans="1:16" ht="24" customHeight="1">
      <c r="A74" s="122"/>
      <c r="B74" s="68"/>
      <c r="C74" s="74"/>
      <c r="D74" s="75"/>
      <c r="E74" s="75"/>
      <c r="F74" s="380" t="s">
        <v>223</v>
      </c>
      <c r="G74" s="408"/>
      <c r="H74" s="408"/>
      <c r="I74" s="409"/>
      <c r="J74" s="214">
        <v>6240595100</v>
      </c>
      <c r="K74" s="215">
        <v>1</v>
      </c>
      <c r="L74" s="215">
        <v>13</v>
      </c>
      <c r="M74" s="157">
        <v>850</v>
      </c>
      <c r="N74" s="216">
        <f>'прил №5'!O58</f>
        <v>14105</v>
      </c>
      <c r="O74" s="216">
        <v>14105</v>
      </c>
      <c r="P74" s="216">
        <v>14105</v>
      </c>
    </row>
    <row r="75" spans="1:16" ht="94.5" customHeight="1">
      <c r="A75" s="122"/>
      <c r="B75" s="68"/>
      <c r="C75" s="74"/>
      <c r="D75" s="75"/>
      <c r="E75" s="75"/>
      <c r="F75" s="410" t="s">
        <v>225</v>
      </c>
      <c r="G75" s="411"/>
      <c r="H75" s="411"/>
      <c r="I75" s="412"/>
      <c r="J75" s="214" t="s">
        <v>226</v>
      </c>
      <c r="K75" s="212">
        <v>0</v>
      </c>
      <c r="L75" s="212">
        <v>0</v>
      </c>
      <c r="M75" s="156">
        <v>0</v>
      </c>
      <c r="N75" s="216">
        <f>N76</f>
        <v>117800</v>
      </c>
      <c r="O75" s="216">
        <v>117800</v>
      </c>
      <c r="P75" s="216">
        <v>117800</v>
      </c>
    </row>
    <row r="76" spans="1:16" ht="19.5" customHeight="1">
      <c r="A76" s="122"/>
      <c r="B76" s="68"/>
      <c r="C76" s="74"/>
      <c r="D76" s="75"/>
      <c r="E76" s="75"/>
      <c r="F76" s="413" t="s">
        <v>213</v>
      </c>
      <c r="G76" s="414"/>
      <c r="H76" s="414"/>
      <c r="I76" s="415"/>
      <c r="J76" s="214" t="s">
        <v>226</v>
      </c>
      <c r="K76" s="215">
        <v>1</v>
      </c>
      <c r="L76" s="215">
        <v>0</v>
      </c>
      <c r="M76" s="157">
        <v>0</v>
      </c>
      <c r="N76" s="216">
        <f>N77</f>
        <v>117800</v>
      </c>
      <c r="O76" s="216">
        <f>O77</f>
        <v>117800</v>
      </c>
      <c r="P76" s="216">
        <f>P77</f>
        <v>117800</v>
      </c>
    </row>
    <row r="77" spans="1:16" ht="50.25" customHeight="1">
      <c r="A77" s="122"/>
      <c r="B77" s="68"/>
      <c r="C77" s="74"/>
      <c r="D77" s="75"/>
      <c r="E77" s="75"/>
      <c r="F77" s="320" t="s">
        <v>225</v>
      </c>
      <c r="G77" s="321"/>
      <c r="H77" s="321"/>
      <c r="I77" s="322"/>
      <c r="J77" s="214" t="s">
        <v>226</v>
      </c>
      <c r="K77" s="215">
        <v>1</v>
      </c>
      <c r="L77" s="215">
        <v>4</v>
      </c>
      <c r="M77" s="157">
        <v>0</v>
      </c>
      <c r="N77" s="216">
        <f>N78</f>
        <v>117800</v>
      </c>
      <c r="O77" s="216">
        <v>117800</v>
      </c>
      <c r="P77" s="216">
        <v>117800</v>
      </c>
    </row>
    <row r="78" spans="1:16" ht="24.75" customHeight="1">
      <c r="A78" s="122"/>
      <c r="B78" s="68"/>
      <c r="C78" s="74"/>
      <c r="D78" s="75"/>
      <c r="E78" s="75"/>
      <c r="F78" s="343" t="s">
        <v>126</v>
      </c>
      <c r="G78" s="343"/>
      <c r="H78" s="343"/>
      <c r="I78" s="343"/>
      <c r="J78" s="214" t="s">
        <v>226</v>
      </c>
      <c r="K78" s="215">
        <v>1</v>
      </c>
      <c r="L78" s="215">
        <v>4</v>
      </c>
      <c r="M78" s="157">
        <v>540</v>
      </c>
      <c r="N78" s="216">
        <f>'прил №5'!O35</f>
        <v>117800</v>
      </c>
      <c r="O78" s="216">
        <v>117800</v>
      </c>
      <c r="P78" s="216">
        <v>117800</v>
      </c>
    </row>
    <row r="79" spans="1:16" ht="89.25" customHeight="1">
      <c r="A79" s="122"/>
      <c r="B79" s="68"/>
      <c r="C79" s="74"/>
      <c r="D79" s="75"/>
      <c r="E79" s="75"/>
      <c r="F79" s="361" t="s">
        <v>227</v>
      </c>
      <c r="G79" s="361"/>
      <c r="H79" s="361"/>
      <c r="I79" s="361"/>
      <c r="J79" s="211" t="s">
        <v>228</v>
      </c>
      <c r="K79" s="212">
        <v>0</v>
      </c>
      <c r="L79" s="212">
        <v>0</v>
      </c>
      <c r="M79" s="156">
        <v>0</v>
      </c>
      <c r="N79" s="216">
        <f>N80</f>
        <v>116314</v>
      </c>
      <c r="O79" s="216">
        <v>116314</v>
      </c>
      <c r="P79" s="216">
        <v>116314</v>
      </c>
    </row>
    <row r="80" spans="1:16" ht="19.5" customHeight="1">
      <c r="A80" s="122"/>
      <c r="B80" s="68"/>
      <c r="C80" s="74"/>
      <c r="D80" s="75"/>
      <c r="E80" s="75"/>
      <c r="F80" s="343" t="s">
        <v>213</v>
      </c>
      <c r="G80" s="343"/>
      <c r="H80" s="343"/>
      <c r="I80" s="343"/>
      <c r="J80" s="214" t="s">
        <v>228</v>
      </c>
      <c r="K80" s="215">
        <v>1</v>
      </c>
      <c r="L80" s="215">
        <v>0</v>
      </c>
      <c r="M80" s="157">
        <v>0</v>
      </c>
      <c r="N80" s="216">
        <f>N81</f>
        <v>116314</v>
      </c>
      <c r="O80" s="216">
        <f>O81</f>
        <v>116314</v>
      </c>
      <c r="P80" s="216">
        <f>P81</f>
        <v>116314</v>
      </c>
    </row>
    <row r="81" spans="1:16" ht="47.25" customHeight="1">
      <c r="A81" s="122"/>
      <c r="B81" s="68"/>
      <c r="C81" s="74"/>
      <c r="D81" s="75"/>
      <c r="E81" s="75"/>
      <c r="F81" s="343" t="s">
        <v>60</v>
      </c>
      <c r="G81" s="343"/>
      <c r="H81" s="343"/>
      <c r="I81" s="343"/>
      <c r="J81" s="214" t="s">
        <v>228</v>
      </c>
      <c r="K81" s="215">
        <v>1</v>
      </c>
      <c r="L81" s="215">
        <v>6</v>
      </c>
      <c r="M81" s="157">
        <v>0</v>
      </c>
      <c r="N81" s="216">
        <f>N82</f>
        <v>116314</v>
      </c>
      <c r="O81" s="216">
        <v>116314</v>
      </c>
      <c r="P81" s="216">
        <v>116314</v>
      </c>
    </row>
    <row r="82" spans="1:16" ht="18.75" customHeight="1">
      <c r="A82" s="122"/>
      <c r="B82" s="68"/>
      <c r="C82" s="74"/>
      <c r="D82" s="75"/>
      <c r="E82" s="75"/>
      <c r="F82" s="343" t="s">
        <v>126</v>
      </c>
      <c r="G82" s="343"/>
      <c r="H82" s="343"/>
      <c r="I82" s="343"/>
      <c r="J82" s="214" t="s">
        <v>228</v>
      </c>
      <c r="K82" s="215">
        <v>1</v>
      </c>
      <c r="L82" s="215">
        <v>6</v>
      </c>
      <c r="M82" s="157">
        <v>540</v>
      </c>
      <c r="N82" s="216">
        <f>'прил №5'!O41</f>
        <v>116314</v>
      </c>
      <c r="O82" s="216">
        <v>116314</v>
      </c>
      <c r="P82" s="216">
        <v>116314</v>
      </c>
    </row>
    <row r="83" spans="1:16" ht="31.5" customHeight="1">
      <c r="A83" s="119"/>
      <c r="B83" s="68"/>
      <c r="C83" s="326" t="s">
        <v>256</v>
      </c>
      <c r="D83" s="327"/>
      <c r="E83" s="327"/>
      <c r="F83" s="327"/>
      <c r="G83" s="327"/>
      <c r="H83" s="327"/>
      <c r="I83" s="328"/>
      <c r="J83" s="166">
        <v>6240600000</v>
      </c>
      <c r="K83" s="222" t="s">
        <v>301</v>
      </c>
      <c r="L83" s="71">
        <v>0</v>
      </c>
      <c r="M83" s="222" t="s">
        <v>302</v>
      </c>
      <c r="N83" s="200">
        <f>N84</f>
        <v>427720</v>
      </c>
      <c r="O83" s="216">
        <v>0</v>
      </c>
      <c r="P83" s="216">
        <v>0</v>
      </c>
    </row>
    <row r="84" spans="1:16" ht="35.25" customHeight="1">
      <c r="A84" s="119"/>
      <c r="B84" s="68"/>
      <c r="C84" s="66"/>
      <c r="D84" s="110"/>
      <c r="E84" s="110"/>
      <c r="F84" s="327" t="s">
        <v>303</v>
      </c>
      <c r="G84" s="327"/>
      <c r="H84" s="327"/>
      <c r="I84" s="328"/>
      <c r="J84" s="166">
        <v>6240690120</v>
      </c>
      <c r="K84" s="222" t="s">
        <v>301</v>
      </c>
      <c r="L84" s="71">
        <v>0</v>
      </c>
      <c r="M84" s="71">
        <v>0</v>
      </c>
      <c r="N84" s="200">
        <f>N85</f>
        <v>427720</v>
      </c>
      <c r="O84" s="216">
        <v>0</v>
      </c>
      <c r="P84" s="216">
        <v>0</v>
      </c>
    </row>
    <row r="85" spans="1:16" ht="18.75" customHeight="1">
      <c r="A85" s="119"/>
      <c r="B85" s="68"/>
      <c r="C85" s="66"/>
      <c r="D85" s="110"/>
      <c r="E85" s="110"/>
      <c r="F85" s="320" t="s">
        <v>253</v>
      </c>
      <c r="G85" s="321"/>
      <c r="H85" s="321"/>
      <c r="I85" s="322"/>
      <c r="J85" s="166">
        <v>6240690120</v>
      </c>
      <c r="K85" s="222" t="s">
        <v>300</v>
      </c>
      <c r="L85" s="71">
        <v>0</v>
      </c>
      <c r="M85" s="71">
        <v>0</v>
      </c>
      <c r="N85" s="216">
        <f>N86</f>
        <v>427720</v>
      </c>
      <c r="O85" s="216">
        <v>0</v>
      </c>
      <c r="P85" s="216">
        <v>0</v>
      </c>
    </row>
    <row r="86" spans="1:16" ht="19.5" customHeight="1">
      <c r="A86" s="119"/>
      <c r="B86" s="68"/>
      <c r="C86" s="66"/>
      <c r="D86" s="110"/>
      <c r="E86" s="110"/>
      <c r="F86" s="320" t="s">
        <v>178</v>
      </c>
      <c r="G86" s="321"/>
      <c r="H86" s="321"/>
      <c r="I86" s="322"/>
      <c r="J86" s="166">
        <v>6240690120</v>
      </c>
      <c r="K86" s="222" t="s">
        <v>300</v>
      </c>
      <c r="L86" s="71">
        <v>2</v>
      </c>
      <c r="M86" s="71">
        <v>0</v>
      </c>
      <c r="N86" s="216">
        <f>N87</f>
        <v>427720</v>
      </c>
      <c r="O86" s="216">
        <v>0</v>
      </c>
      <c r="P86" s="216">
        <v>0</v>
      </c>
    </row>
    <row r="87" spans="1:16" ht="35.25" customHeight="1">
      <c r="A87" s="119"/>
      <c r="B87" s="68"/>
      <c r="C87" s="66"/>
      <c r="D87" s="110"/>
      <c r="E87" s="110"/>
      <c r="F87" s="321" t="s">
        <v>221</v>
      </c>
      <c r="G87" s="321"/>
      <c r="H87" s="321"/>
      <c r="I87" s="322"/>
      <c r="J87" s="166">
        <v>6240690120</v>
      </c>
      <c r="K87" s="222" t="s">
        <v>300</v>
      </c>
      <c r="L87" s="71">
        <v>2</v>
      </c>
      <c r="M87" s="71">
        <v>240</v>
      </c>
      <c r="N87" s="216">
        <f>'прил №5'!O116</f>
        <v>427720</v>
      </c>
      <c r="O87" s="216">
        <v>0</v>
      </c>
      <c r="P87" s="216">
        <v>0</v>
      </c>
    </row>
    <row r="88" spans="1:16" ht="20.25" customHeight="1">
      <c r="A88" s="119"/>
      <c r="B88" s="68"/>
      <c r="C88" s="74"/>
      <c r="D88" s="75"/>
      <c r="E88" s="413" t="s">
        <v>249</v>
      </c>
      <c r="F88" s="414"/>
      <c r="G88" s="414"/>
      <c r="H88" s="414"/>
      <c r="I88" s="415"/>
      <c r="J88" s="214">
        <v>6250000000</v>
      </c>
      <c r="K88" s="215">
        <v>4</v>
      </c>
      <c r="L88" s="215">
        <v>9</v>
      </c>
      <c r="M88" s="157">
        <v>0</v>
      </c>
      <c r="N88" s="200">
        <f>N89</f>
        <v>715645</v>
      </c>
      <c r="O88" s="216">
        <v>0</v>
      </c>
      <c r="P88" s="216">
        <v>0</v>
      </c>
    </row>
    <row r="89" spans="1:16" ht="48" customHeight="1">
      <c r="A89" s="119"/>
      <c r="B89" s="68"/>
      <c r="C89" s="76"/>
      <c r="D89" s="70"/>
      <c r="E89" s="120"/>
      <c r="F89" s="320" t="s">
        <v>287</v>
      </c>
      <c r="G89" s="321"/>
      <c r="H89" s="321"/>
      <c r="I89" s="322"/>
      <c r="J89" s="214" t="s">
        <v>288</v>
      </c>
      <c r="K89" s="215">
        <v>4</v>
      </c>
      <c r="L89" s="215">
        <v>9</v>
      </c>
      <c r="M89" s="157">
        <v>0</v>
      </c>
      <c r="N89" s="200">
        <f>N90+N94</f>
        <v>715645</v>
      </c>
      <c r="O89" s="216"/>
      <c r="P89" s="216"/>
    </row>
    <row r="90" spans="1:16" ht="30" customHeight="1">
      <c r="A90" s="119"/>
      <c r="B90" s="68"/>
      <c r="C90" s="76"/>
      <c r="D90" s="70"/>
      <c r="E90" s="120"/>
      <c r="F90" s="321" t="s">
        <v>251</v>
      </c>
      <c r="G90" s="321"/>
      <c r="H90" s="321"/>
      <c r="I90" s="322"/>
      <c r="J90" s="167" t="s">
        <v>305</v>
      </c>
      <c r="K90" s="215">
        <v>4</v>
      </c>
      <c r="L90" s="215">
        <v>9</v>
      </c>
      <c r="M90" s="157">
        <v>0</v>
      </c>
      <c r="N90" s="200">
        <f>N91</f>
        <v>171650</v>
      </c>
      <c r="O90" s="216">
        <v>0</v>
      </c>
      <c r="P90" s="216">
        <v>0</v>
      </c>
    </row>
    <row r="91" spans="1:16" ht="18.75" customHeight="1">
      <c r="A91" s="119"/>
      <c r="B91" s="68"/>
      <c r="C91" s="76"/>
      <c r="D91" s="70"/>
      <c r="E91" s="120"/>
      <c r="F91" s="321" t="s">
        <v>245</v>
      </c>
      <c r="G91" s="321"/>
      <c r="H91" s="321"/>
      <c r="I91" s="322"/>
      <c r="J91" s="167" t="s">
        <v>305</v>
      </c>
      <c r="K91" s="215">
        <v>4</v>
      </c>
      <c r="L91" s="215">
        <v>9</v>
      </c>
      <c r="M91" s="157">
        <v>0</v>
      </c>
      <c r="N91" s="200">
        <f>N92</f>
        <v>171650</v>
      </c>
      <c r="O91" s="216">
        <v>0</v>
      </c>
      <c r="P91" s="216">
        <v>0</v>
      </c>
    </row>
    <row r="92" spans="1:16" ht="19.5" customHeight="1">
      <c r="A92" s="119"/>
      <c r="B92" s="68"/>
      <c r="C92" s="76"/>
      <c r="D92" s="70"/>
      <c r="E92" s="120"/>
      <c r="F92" s="321" t="s">
        <v>62</v>
      </c>
      <c r="G92" s="321"/>
      <c r="H92" s="321"/>
      <c r="I92" s="322"/>
      <c r="J92" s="167" t="s">
        <v>305</v>
      </c>
      <c r="K92" s="215">
        <v>4</v>
      </c>
      <c r="L92" s="215">
        <v>9</v>
      </c>
      <c r="M92" s="157">
        <v>0</v>
      </c>
      <c r="N92" s="200">
        <f>N93</f>
        <v>171650</v>
      </c>
      <c r="O92" s="216">
        <v>0</v>
      </c>
      <c r="P92" s="216">
        <v>0</v>
      </c>
    </row>
    <row r="93" spans="1:16" ht="33" customHeight="1">
      <c r="A93" s="119"/>
      <c r="B93" s="68"/>
      <c r="C93" s="76"/>
      <c r="D93" s="70"/>
      <c r="E93" s="120"/>
      <c r="F93" s="321" t="s">
        <v>221</v>
      </c>
      <c r="G93" s="321"/>
      <c r="H93" s="321"/>
      <c r="I93" s="322"/>
      <c r="J93" s="167" t="s">
        <v>305</v>
      </c>
      <c r="K93" s="215">
        <v>4</v>
      </c>
      <c r="L93" s="215">
        <v>9</v>
      </c>
      <c r="M93" s="157">
        <v>240</v>
      </c>
      <c r="N93" s="200">
        <f>'прил №5'!O99</f>
        <v>171650</v>
      </c>
      <c r="O93" s="216">
        <v>0</v>
      </c>
      <c r="P93" s="216">
        <v>0</v>
      </c>
    </row>
    <row r="94" spans="1:16" ht="21.75" customHeight="1">
      <c r="A94" s="119"/>
      <c r="B94" s="68"/>
      <c r="C94" s="76"/>
      <c r="D94" s="70"/>
      <c r="E94" s="120"/>
      <c r="F94" s="321" t="s">
        <v>252</v>
      </c>
      <c r="G94" s="321"/>
      <c r="H94" s="321"/>
      <c r="I94" s="322"/>
      <c r="J94" s="105" t="s">
        <v>306</v>
      </c>
      <c r="K94" s="215">
        <v>4</v>
      </c>
      <c r="L94" s="215">
        <v>9</v>
      </c>
      <c r="M94" s="157">
        <v>0</v>
      </c>
      <c r="N94" s="200">
        <f>N95</f>
        <v>543995</v>
      </c>
      <c r="O94" s="216">
        <v>0</v>
      </c>
      <c r="P94" s="216">
        <v>0</v>
      </c>
    </row>
    <row r="95" spans="1:16" ht="18" customHeight="1">
      <c r="A95" s="119"/>
      <c r="B95" s="68"/>
      <c r="C95" s="76"/>
      <c r="D95" s="70"/>
      <c r="E95" s="70"/>
      <c r="F95" s="321" t="s">
        <v>245</v>
      </c>
      <c r="G95" s="321"/>
      <c r="H95" s="321"/>
      <c r="I95" s="322"/>
      <c r="J95" s="105" t="s">
        <v>306</v>
      </c>
      <c r="K95" s="215">
        <v>4</v>
      </c>
      <c r="L95" s="215">
        <v>9</v>
      </c>
      <c r="M95" s="157">
        <v>0</v>
      </c>
      <c r="N95" s="200">
        <f>N96</f>
        <v>543995</v>
      </c>
      <c r="O95" s="216">
        <v>0</v>
      </c>
      <c r="P95" s="216">
        <v>0</v>
      </c>
    </row>
    <row r="96" spans="1:16" ht="20.25" customHeight="1">
      <c r="A96" s="119"/>
      <c r="B96" s="68"/>
      <c r="C96" s="76"/>
      <c r="D96" s="70"/>
      <c r="E96" s="70"/>
      <c r="F96" s="321" t="s">
        <v>62</v>
      </c>
      <c r="G96" s="321"/>
      <c r="H96" s="321"/>
      <c r="I96" s="322"/>
      <c r="J96" s="105" t="s">
        <v>306</v>
      </c>
      <c r="K96" s="215">
        <v>4</v>
      </c>
      <c r="L96" s="215">
        <v>9</v>
      </c>
      <c r="M96" s="157">
        <v>0</v>
      </c>
      <c r="N96" s="200">
        <f>N97</f>
        <v>543995</v>
      </c>
      <c r="O96" s="216">
        <v>0</v>
      </c>
      <c r="P96" s="216">
        <v>0</v>
      </c>
    </row>
    <row r="97" spans="1:16" ht="31.5" customHeight="1">
      <c r="A97" s="119"/>
      <c r="B97" s="68"/>
      <c r="C97" s="76"/>
      <c r="D97" s="70"/>
      <c r="E97" s="70"/>
      <c r="F97" s="321" t="s">
        <v>221</v>
      </c>
      <c r="G97" s="321"/>
      <c r="H97" s="321"/>
      <c r="I97" s="322"/>
      <c r="J97" s="105" t="s">
        <v>306</v>
      </c>
      <c r="K97" s="215">
        <v>4</v>
      </c>
      <c r="L97" s="215">
        <v>9</v>
      </c>
      <c r="M97" s="157">
        <v>240</v>
      </c>
      <c r="N97" s="200">
        <f>'прил №5'!O102</f>
        <v>543995</v>
      </c>
      <c r="O97" s="216">
        <v>0</v>
      </c>
      <c r="P97" s="216">
        <v>0</v>
      </c>
    </row>
    <row r="98" spans="1:16" ht="35.25" customHeight="1">
      <c r="A98" s="71">
        <v>5</v>
      </c>
      <c r="B98" s="71">
        <v>0</v>
      </c>
      <c r="C98" s="157">
        <v>0</v>
      </c>
      <c r="D98" s="75"/>
      <c r="E98" s="75"/>
      <c r="F98" s="361" t="s">
        <v>229</v>
      </c>
      <c r="G98" s="361"/>
      <c r="H98" s="361"/>
      <c r="I98" s="361"/>
      <c r="J98" s="85">
        <v>7700000000</v>
      </c>
      <c r="K98" s="212">
        <v>0</v>
      </c>
      <c r="L98" s="212">
        <v>0</v>
      </c>
      <c r="M98" s="156">
        <v>0</v>
      </c>
      <c r="N98" s="200">
        <f>N99+N104+N108</f>
        <v>492135.21</v>
      </c>
      <c r="O98" s="200">
        <f>O99+O104</f>
        <v>75000</v>
      </c>
      <c r="P98" s="200">
        <f>P99+P104</f>
        <v>75000</v>
      </c>
    </row>
    <row r="99" spans="1:16" ht="29.25" customHeight="1">
      <c r="A99" s="71"/>
      <c r="B99" s="71"/>
      <c r="C99" s="157"/>
      <c r="D99" s="75"/>
      <c r="E99" s="75"/>
      <c r="F99" s="326" t="s">
        <v>234</v>
      </c>
      <c r="G99" s="327"/>
      <c r="H99" s="327"/>
      <c r="I99" s="328"/>
      <c r="J99" s="85">
        <v>7710000000</v>
      </c>
      <c r="K99" s="212">
        <v>0</v>
      </c>
      <c r="L99" s="212">
        <v>0</v>
      </c>
      <c r="M99" s="156">
        <v>0</v>
      </c>
      <c r="N99" s="200">
        <f>N100</f>
        <v>15000</v>
      </c>
      <c r="O99" s="200">
        <f>O100</f>
        <v>15000</v>
      </c>
      <c r="P99" s="200">
        <f>P100</f>
        <v>15000</v>
      </c>
    </row>
    <row r="100" spans="1:16" ht="19.5" customHeight="1">
      <c r="A100" s="71">
        <v>5</v>
      </c>
      <c r="B100" s="71">
        <v>3</v>
      </c>
      <c r="C100" s="157">
        <v>0</v>
      </c>
      <c r="D100" s="75"/>
      <c r="E100" s="75"/>
      <c r="F100" s="326" t="s">
        <v>235</v>
      </c>
      <c r="G100" s="327"/>
      <c r="H100" s="327"/>
      <c r="I100" s="328"/>
      <c r="J100" s="211">
        <v>7710000040</v>
      </c>
      <c r="K100" s="212">
        <v>0</v>
      </c>
      <c r="L100" s="212">
        <v>0</v>
      </c>
      <c r="M100" s="156">
        <v>0</v>
      </c>
      <c r="N100" s="200">
        <f>N101</f>
        <v>15000</v>
      </c>
      <c r="O100" s="200">
        <f>O102</f>
        <v>15000</v>
      </c>
      <c r="P100" s="200">
        <f>P102</f>
        <v>15000</v>
      </c>
    </row>
    <row r="101" spans="1:16" ht="15">
      <c r="A101" s="71"/>
      <c r="B101" s="71"/>
      <c r="C101" s="157"/>
      <c r="D101" s="75"/>
      <c r="E101" s="75"/>
      <c r="F101" s="326" t="s">
        <v>213</v>
      </c>
      <c r="G101" s="327"/>
      <c r="H101" s="327"/>
      <c r="I101" s="328"/>
      <c r="J101" s="211">
        <v>7710000040</v>
      </c>
      <c r="K101" s="212">
        <v>0</v>
      </c>
      <c r="L101" s="212">
        <v>0</v>
      </c>
      <c r="M101" s="156">
        <v>0</v>
      </c>
      <c r="N101" s="200">
        <f>N102</f>
        <v>15000</v>
      </c>
      <c r="O101" s="200">
        <f>O102</f>
        <v>15000</v>
      </c>
      <c r="P101" s="200">
        <f>P102</f>
        <v>15000</v>
      </c>
    </row>
    <row r="102" spans="1:16" ht="19.5" customHeight="1">
      <c r="A102" s="71">
        <v>5</v>
      </c>
      <c r="B102" s="71">
        <v>3</v>
      </c>
      <c r="C102" s="157">
        <v>240</v>
      </c>
      <c r="D102" s="75"/>
      <c r="E102" s="75"/>
      <c r="F102" s="320" t="s">
        <v>158</v>
      </c>
      <c r="G102" s="321"/>
      <c r="H102" s="321"/>
      <c r="I102" s="322"/>
      <c r="J102" s="214">
        <v>7710000040</v>
      </c>
      <c r="K102" s="215">
        <v>1</v>
      </c>
      <c r="L102" s="215">
        <v>11</v>
      </c>
      <c r="M102" s="157">
        <v>0</v>
      </c>
      <c r="N102" s="216">
        <f>N103</f>
        <v>15000</v>
      </c>
      <c r="O102" s="216">
        <f>O103</f>
        <v>15000</v>
      </c>
      <c r="P102" s="216">
        <f>P103</f>
        <v>15000</v>
      </c>
    </row>
    <row r="103" spans="1:16" ht="20.25" customHeight="1">
      <c r="A103" s="122"/>
      <c r="B103" s="68"/>
      <c r="C103" s="74"/>
      <c r="D103" s="75"/>
      <c r="E103" s="75"/>
      <c r="F103" s="320" t="s">
        <v>236</v>
      </c>
      <c r="G103" s="321"/>
      <c r="H103" s="321"/>
      <c r="I103" s="322"/>
      <c r="J103" s="214">
        <v>7710000040</v>
      </c>
      <c r="K103" s="215">
        <v>1</v>
      </c>
      <c r="L103" s="215">
        <v>11</v>
      </c>
      <c r="M103" s="157">
        <v>870</v>
      </c>
      <c r="N103" s="216">
        <f>'прил №5'!O51</f>
        <v>15000</v>
      </c>
      <c r="O103" s="216">
        <v>15000</v>
      </c>
      <c r="P103" s="216">
        <v>15000</v>
      </c>
    </row>
    <row r="104" spans="1:16" ht="18.75" customHeight="1">
      <c r="A104" s="201"/>
      <c r="B104" s="202"/>
      <c r="C104" s="202"/>
      <c r="D104" s="202"/>
      <c r="E104" s="202"/>
      <c r="F104" s="326" t="s">
        <v>297</v>
      </c>
      <c r="G104" s="327"/>
      <c r="H104" s="327"/>
      <c r="I104" s="328"/>
      <c r="J104" s="85">
        <v>7720000000</v>
      </c>
      <c r="K104" s="212">
        <v>0</v>
      </c>
      <c r="L104" s="212">
        <v>0</v>
      </c>
      <c r="M104" s="156">
        <v>0</v>
      </c>
      <c r="N104" s="200">
        <f>N107</f>
        <v>417135.21</v>
      </c>
      <c r="O104" s="200">
        <v>60000</v>
      </c>
      <c r="P104" s="200">
        <v>60000</v>
      </c>
    </row>
    <row r="105" spans="1:16" ht="30.75" customHeight="1">
      <c r="A105" s="201"/>
      <c r="B105" s="202"/>
      <c r="C105" s="202"/>
      <c r="D105" s="202"/>
      <c r="E105" s="202"/>
      <c r="F105" s="320" t="s">
        <v>229</v>
      </c>
      <c r="G105" s="321"/>
      <c r="H105" s="321"/>
      <c r="I105" s="322"/>
      <c r="J105" s="88">
        <v>7720010050</v>
      </c>
      <c r="K105" s="215">
        <v>1</v>
      </c>
      <c r="L105" s="215">
        <v>7</v>
      </c>
      <c r="M105" s="157">
        <v>0</v>
      </c>
      <c r="N105" s="216">
        <f>N106</f>
        <v>417135.21</v>
      </c>
      <c r="O105" s="216">
        <v>0</v>
      </c>
      <c r="P105" s="216">
        <v>0</v>
      </c>
    </row>
    <row r="106" spans="1:16" ht="20.25" customHeight="1">
      <c r="A106" s="201"/>
      <c r="B106" s="202"/>
      <c r="C106" s="202"/>
      <c r="D106" s="202"/>
      <c r="E106" s="202"/>
      <c r="F106" s="320" t="s">
        <v>230</v>
      </c>
      <c r="G106" s="321"/>
      <c r="H106" s="321"/>
      <c r="I106" s="322"/>
      <c r="J106" s="88">
        <v>7720010050</v>
      </c>
      <c r="K106" s="215">
        <v>1</v>
      </c>
      <c r="L106" s="215">
        <v>7</v>
      </c>
      <c r="M106" s="157">
        <v>0</v>
      </c>
      <c r="N106" s="216">
        <f>N107</f>
        <v>417135.21</v>
      </c>
      <c r="O106" s="216">
        <v>0</v>
      </c>
      <c r="P106" s="216">
        <v>0</v>
      </c>
    </row>
    <row r="107" spans="1:16" ht="23.25" customHeight="1">
      <c r="A107" s="201"/>
      <c r="B107" s="202"/>
      <c r="C107" s="202"/>
      <c r="D107" s="202"/>
      <c r="E107" s="202"/>
      <c r="F107" s="320" t="s">
        <v>233</v>
      </c>
      <c r="G107" s="321"/>
      <c r="H107" s="321"/>
      <c r="I107" s="322"/>
      <c r="J107" s="88">
        <v>7720010050</v>
      </c>
      <c r="K107" s="215">
        <v>1</v>
      </c>
      <c r="L107" s="215">
        <v>7</v>
      </c>
      <c r="M107" s="157">
        <v>880</v>
      </c>
      <c r="N107" s="216">
        <f>'прил №5'!O46</f>
        <v>417135.21</v>
      </c>
      <c r="O107" s="216">
        <v>0</v>
      </c>
      <c r="P107" s="216">
        <v>0</v>
      </c>
    </row>
    <row r="108" spans="1:16" ht="48.75" customHeight="1">
      <c r="B108" s="202"/>
      <c r="C108" s="202"/>
      <c r="D108" s="202"/>
      <c r="E108" s="202"/>
      <c r="F108" s="320" t="s">
        <v>255</v>
      </c>
      <c r="G108" s="321"/>
      <c r="H108" s="321"/>
      <c r="I108" s="322"/>
      <c r="J108" s="88">
        <v>7730090140</v>
      </c>
      <c r="K108" s="215">
        <v>0</v>
      </c>
      <c r="L108" s="215">
        <v>0</v>
      </c>
      <c r="M108" s="157">
        <v>0</v>
      </c>
      <c r="N108" s="216">
        <f t="shared" ref="N108:P109" si="8">N109</f>
        <v>60000</v>
      </c>
      <c r="O108" s="216">
        <f t="shared" si="8"/>
        <v>60000</v>
      </c>
      <c r="P108" s="216">
        <f t="shared" si="8"/>
        <v>60000</v>
      </c>
    </row>
    <row r="109" spans="1:16" ht="15">
      <c r="B109" s="202"/>
      <c r="C109" s="202"/>
      <c r="D109" s="202"/>
      <c r="E109" s="202"/>
      <c r="F109" s="320" t="s">
        <v>253</v>
      </c>
      <c r="G109" s="321"/>
      <c r="H109" s="321"/>
      <c r="I109" s="322"/>
      <c r="J109" s="88">
        <v>7730090140</v>
      </c>
      <c r="K109" s="215">
        <v>5</v>
      </c>
      <c r="L109" s="215">
        <v>0</v>
      </c>
      <c r="M109" s="157">
        <v>0</v>
      </c>
      <c r="N109" s="216">
        <f t="shared" si="8"/>
        <v>60000</v>
      </c>
      <c r="O109" s="216">
        <f t="shared" si="8"/>
        <v>60000</v>
      </c>
      <c r="P109" s="216">
        <f t="shared" si="8"/>
        <v>60000</v>
      </c>
    </row>
    <row r="110" spans="1:16" ht="15">
      <c r="B110" s="202"/>
      <c r="C110" s="202"/>
      <c r="D110" s="202"/>
      <c r="E110" s="202"/>
      <c r="F110" s="320" t="s">
        <v>43</v>
      </c>
      <c r="G110" s="321"/>
      <c r="H110" s="321"/>
      <c r="I110" s="322"/>
      <c r="J110" s="88">
        <v>7730090140</v>
      </c>
      <c r="K110" s="215">
        <v>5</v>
      </c>
      <c r="L110" s="215">
        <v>1</v>
      </c>
      <c r="M110" s="157">
        <v>0</v>
      </c>
      <c r="N110" s="216">
        <f>N111</f>
        <v>60000</v>
      </c>
      <c r="O110" s="216">
        <v>60000</v>
      </c>
      <c r="P110" s="216">
        <v>60000</v>
      </c>
    </row>
    <row r="111" spans="1:16" ht="29.25" customHeight="1">
      <c r="B111" s="202"/>
      <c r="C111" s="202"/>
      <c r="D111" s="202"/>
      <c r="E111" s="202"/>
      <c r="F111" s="320" t="s">
        <v>221</v>
      </c>
      <c r="G111" s="321"/>
      <c r="H111" s="321"/>
      <c r="I111" s="322"/>
      <c r="J111" s="88">
        <v>7730090140</v>
      </c>
      <c r="K111" s="215">
        <v>5</v>
      </c>
      <c r="L111" s="215">
        <v>1</v>
      </c>
      <c r="M111" s="157" t="s">
        <v>222</v>
      </c>
      <c r="N111" s="216">
        <f>'прил №5'!O109</f>
        <v>60000</v>
      </c>
      <c r="O111" s="216">
        <v>60000</v>
      </c>
      <c r="P111" s="216">
        <v>60000</v>
      </c>
    </row>
    <row r="112" spans="1:16" ht="15">
      <c r="B112" s="202"/>
      <c r="C112" s="202"/>
      <c r="D112" s="202"/>
      <c r="E112" s="202"/>
      <c r="F112" s="405" t="s">
        <v>298</v>
      </c>
      <c r="G112" s="406"/>
      <c r="H112" s="406"/>
      <c r="I112" s="407"/>
      <c r="J112" s="204" t="s">
        <v>80</v>
      </c>
      <c r="K112" s="203" t="s">
        <v>80</v>
      </c>
      <c r="L112" s="203" t="s">
        <v>80</v>
      </c>
      <c r="M112" s="203" t="s">
        <v>80</v>
      </c>
      <c r="N112" s="199">
        <f>N13+N98</f>
        <v>34418596.809999995</v>
      </c>
      <c r="O112" s="199">
        <f>O13+O98+O12</f>
        <v>21612975.640000001</v>
      </c>
      <c r="P112" s="199">
        <f>P13+P98+P12</f>
        <v>23054927.77</v>
      </c>
    </row>
  </sheetData>
  <mergeCells count="107">
    <mergeCell ref="N4:P4"/>
    <mergeCell ref="D13:I13"/>
    <mergeCell ref="D14:I14"/>
    <mergeCell ref="D15:I15"/>
    <mergeCell ref="D16:I16"/>
    <mergeCell ref="O1:P1"/>
    <mergeCell ref="A7:P8"/>
    <mergeCell ref="A11:I11"/>
    <mergeCell ref="D12:I12"/>
    <mergeCell ref="O2:P2"/>
    <mergeCell ref="M3:P3"/>
    <mergeCell ref="E27:I27"/>
    <mergeCell ref="E28:I28"/>
    <mergeCell ref="F17:I17"/>
    <mergeCell ref="F18:I18"/>
    <mergeCell ref="F19:I19"/>
    <mergeCell ref="D20:I20"/>
    <mergeCell ref="F21:I21"/>
    <mergeCell ref="F22:I22"/>
    <mergeCell ref="F23:I23"/>
    <mergeCell ref="D24:I24"/>
    <mergeCell ref="E25:I25"/>
    <mergeCell ref="E26:I26"/>
    <mergeCell ref="F96:I96"/>
    <mergeCell ref="F97:I97"/>
    <mergeCell ref="C83:I83"/>
    <mergeCell ref="F84:I84"/>
    <mergeCell ref="F92:I92"/>
    <mergeCell ref="F93:I93"/>
    <mergeCell ref="F94:I94"/>
    <mergeCell ref="F95:I95"/>
    <mergeCell ref="E88:I88"/>
    <mergeCell ref="F89:I89"/>
    <mergeCell ref="F90:I90"/>
    <mergeCell ref="F91:I91"/>
    <mergeCell ref="F33:I33"/>
    <mergeCell ref="E34:I34"/>
    <mergeCell ref="F35:I35"/>
    <mergeCell ref="F36:I36"/>
    <mergeCell ref="F37:I37"/>
    <mergeCell ref="F38:I38"/>
    <mergeCell ref="F39:I39"/>
    <mergeCell ref="F40:I40"/>
    <mergeCell ref="F41:I41"/>
    <mergeCell ref="F42:I42"/>
    <mergeCell ref="F29:I29"/>
    <mergeCell ref="F30:I30"/>
    <mergeCell ref="F31:I31"/>
    <mergeCell ref="F32:I32"/>
    <mergeCell ref="F47:I47"/>
    <mergeCell ref="F48:I48"/>
    <mergeCell ref="F49:I49"/>
    <mergeCell ref="F50:I50"/>
    <mergeCell ref="F43:I43"/>
    <mergeCell ref="F44:I44"/>
    <mergeCell ref="F45:I45"/>
    <mergeCell ref="F46:I46"/>
    <mergeCell ref="F55:I55"/>
    <mergeCell ref="F56:I56"/>
    <mergeCell ref="F57:I57"/>
    <mergeCell ref="F58:I58"/>
    <mergeCell ref="F51:I51"/>
    <mergeCell ref="F52:I52"/>
    <mergeCell ref="F53:I53"/>
    <mergeCell ref="F54:I54"/>
    <mergeCell ref="F63:I63"/>
    <mergeCell ref="F64:I64"/>
    <mergeCell ref="F65:I65"/>
    <mergeCell ref="F66:I66"/>
    <mergeCell ref="F59:I59"/>
    <mergeCell ref="F60:I60"/>
    <mergeCell ref="F61:I61"/>
    <mergeCell ref="F62:I62"/>
    <mergeCell ref="F71:I71"/>
    <mergeCell ref="F72:I72"/>
    <mergeCell ref="F79:I79"/>
    <mergeCell ref="F80:I80"/>
    <mergeCell ref="F67:I67"/>
    <mergeCell ref="F68:I68"/>
    <mergeCell ref="F69:I69"/>
    <mergeCell ref="F70:I70"/>
    <mergeCell ref="F106:I106"/>
    <mergeCell ref="F107:I107"/>
    <mergeCell ref="F81:I81"/>
    <mergeCell ref="F82:I82"/>
    <mergeCell ref="F73:I73"/>
    <mergeCell ref="F74:I74"/>
    <mergeCell ref="F75:I75"/>
    <mergeCell ref="F76:I76"/>
    <mergeCell ref="F77:I77"/>
    <mergeCell ref="F78:I78"/>
    <mergeCell ref="F98:I98"/>
    <mergeCell ref="F99:I99"/>
    <mergeCell ref="F100:I100"/>
    <mergeCell ref="F101:I101"/>
    <mergeCell ref="F104:I104"/>
    <mergeCell ref="F105:I105"/>
    <mergeCell ref="F112:I112"/>
    <mergeCell ref="F85:I85"/>
    <mergeCell ref="F86:I86"/>
    <mergeCell ref="F87:I87"/>
    <mergeCell ref="F102:I102"/>
    <mergeCell ref="F103:I103"/>
    <mergeCell ref="F108:I108"/>
    <mergeCell ref="F109:I109"/>
    <mergeCell ref="F110:I110"/>
    <mergeCell ref="F111:I111"/>
  </mergeCells>
  <phoneticPr fontId="5" type="noConversion"/>
  <pageMargins left="0.70866141732283472" right="0.36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2"/>
  <sheetViews>
    <sheetView view="pageBreakPreview" zoomScaleNormal="100" zoomScaleSheetLayoutView="100" workbookViewId="0">
      <selection activeCell="P6" sqref="P6"/>
    </sheetView>
  </sheetViews>
  <sheetFormatPr defaultRowHeight="12.75"/>
  <cols>
    <col min="2" max="2" width="26.85546875" customWidth="1"/>
    <col min="3" max="3" width="10.85546875" customWidth="1"/>
    <col min="4" max="4" width="14.140625" customWidth="1"/>
    <col min="5" max="5" width="13.28515625" customWidth="1"/>
    <col min="6" max="6" width="15.7109375" customWidth="1"/>
    <col min="7" max="7" width="0.28515625" customWidth="1"/>
  </cols>
  <sheetData>
    <row r="1" spans="1:7">
      <c r="D1" s="261"/>
      <c r="E1" s="262" t="s">
        <v>311</v>
      </c>
      <c r="F1" s="262"/>
    </row>
    <row r="2" spans="1:7">
      <c r="D2" s="261"/>
      <c r="E2" s="262" t="s">
        <v>312</v>
      </c>
      <c r="F2" s="262"/>
    </row>
    <row r="3" spans="1:7">
      <c r="D3" s="261"/>
      <c r="E3" s="262" t="s">
        <v>313</v>
      </c>
      <c r="F3" s="262"/>
    </row>
    <row r="4" spans="1:7">
      <c r="D4" s="261"/>
      <c r="E4" s="263" t="s">
        <v>308</v>
      </c>
      <c r="F4" s="263"/>
    </row>
    <row r="5" spans="1:7">
      <c r="C5" s="264"/>
      <c r="D5" s="261"/>
    </row>
    <row r="6" spans="1:7" ht="122.45" customHeight="1">
      <c r="A6" s="303" t="s">
        <v>314</v>
      </c>
      <c r="B6" s="303"/>
      <c r="C6" s="303"/>
      <c r="D6" s="303"/>
      <c r="E6" s="303"/>
      <c r="F6" s="303"/>
      <c r="G6" s="303"/>
    </row>
    <row r="7" spans="1:7" ht="18.75">
      <c r="A7" s="258"/>
      <c r="B7" s="21"/>
      <c r="C7" s="21"/>
      <c r="D7" s="21"/>
      <c r="E7" s="265"/>
      <c r="F7" s="437" t="s">
        <v>315</v>
      </c>
      <c r="G7" s="437"/>
    </row>
    <row r="8" spans="1:7" ht="114" customHeight="1">
      <c r="A8" s="303" t="s">
        <v>316</v>
      </c>
      <c r="B8" s="303"/>
      <c r="C8" s="303"/>
      <c r="D8" s="303"/>
      <c r="E8" s="303"/>
      <c r="F8" s="303"/>
      <c r="G8" s="303"/>
    </row>
    <row r="9" spans="1:7" ht="20.25">
      <c r="A9" s="266"/>
      <c r="B9" s="266"/>
      <c r="C9" s="267"/>
      <c r="D9" s="261"/>
      <c r="F9" s="268" t="s">
        <v>0</v>
      </c>
    </row>
    <row r="10" spans="1:7" ht="15">
      <c r="A10" s="269" t="s">
        <v>317</v>
      </c>
      <c r="B10" s="438" t="s">
        <v>318</v>
      </c>
      <c r="C10" s="439"/>
      <c r="D10" s="270">
        <v>2025</v>
      </c>
      <c r="E10" s="270">
        <v>2026</v>
      </c>
      <c r="F10" s="270">
        <v>2027</v>
      </c>
    </row>
    <row r="11" spans="1:7" ht="19.149999999999999" customHeight="1">
      <c r="A11" s="271" t="s">
        <v>319</v>
      </c>
      <c r="B11" s="433" t="s">
        <v>320</v>
      </c>
      <c r="C11" s="434"/>
      <c r="D11" s="272">
        <v>0</v>
      </c>
      <c r="E11" s="272">
        <v>0</v>
      </c>
      <c r="F11" s="272">
        <v>0</v>
      </c>
    </row>
    <row r="12" spans="1:7" ht="14.25">
      <c r="A12" s="273" t="s">
        <v>80</v>
      </c>
      <c r="B12" s="435" t="s">
        <v>321</v>
      </c>
      <c r="C12" s="436"/>
      <c r="D12" s="274">
        <f>SUM(D11:D11)</f>
        <v>0</v>
      </c>
      <c r="E12" s="274">
        <v>0</v>
      </c>
      <c r="F12" s="274">
        <f>SUM(F11:F11)</f>
        <v>0</v>
      </c>
    </row>
  </sheetData>
  <mergeCells count="6">
    <mergeCell ref="B11:C11"/>
    <mergeCell ref="B12:C12"/>
    <mergeCell ref="A6:G6"/>
    <mergeCell ref="F7:G7"/>
    <mergeCell ref="A8:G8"/>
    <mergeCell ref="B10:C10"/>
  </mergeCells>
  <phoneticPr fontId="5" type="noConversion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прил №1</vt:lpstr>
      <vt:lpstr>прил №2</vt:lpstr>
      <vt:lpstr>прил №3</vt:lpstr>
      <vt:lpstr>прил №4</vt:lpstr>
      <vt:lpstr>прил №5</vt:lpstr>
      <vt:lpstr>прил №6</vt:lpstr>
      <vt:lpstr>прил №7</vt:lpstr>
      <vt:lpstr>'прил №7'!Область_печати</vt:lpstr>
    </vt:vector>
  </TitlesOfParts>
  <Company>Anastasiya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2025-12-31T07:09:42Z</cp:lastPrinted>
  <dcterms:created xsi:type="dcterms:W3CDTF">2010-12-16T03:42:04Z</dcterms:created>
  <dcterms:modified xsi:type="dcterms:W3CDTF">2026-03-25T12:05:16Z</dcterms:modified>
</cp:coreProperties>
</file>