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75" windowWidth="12120" windowHeight="9120" tabRatio="858" firstSheet="5" activeTab="11"/>
  </bookViews>
  <sheets>
    <sheet name="прил №1" sheetId="1" r:id="rId1"/>
    <sheet name="прил №2" sheetId="2" r:id="rId2"/>
    <sheet name="прил №3" sheetId="3" r:id="rId3"/>
    <sheet name="прил №4" sheetId="4" r:id="rId4"/>
    <sheet name="прил №5" sheetId="5" r:id="rId5"/>
    <sheet name="прил №6" sheetId="6" r:id="rId6"/>
    <sheet name="прил № 7 Табл.1-культ." sheetId="7" r:id="rId7"/>
    <sheet name="Прил № 7 таблица 2 КСО" sheetId="8" r:id="rId8"/>
    <sheet name="Прил №7 таблица 3 зем контроль" sheetId="9" r:id="rId9"/>
    <sheet name="Прил №7  таб 4 пов зп раб культ" sheetId="10" r:id="rId10"/>
    <sheet name="прил № 8" sheetId="12" r:id="rId11"/>
    <sheet name="прил № 9" sheetId="13" r:id="rId12"/>
  </sheets>
  <definedNames>
    <definedName name="_xlnm.Print_Titles" localSheetId="10">'прил № 8'!$8:$9</definedName>
    <definedName name="_xlnm.Print_Area" localSheetId="10">'прил № 8'!$A$1:$C$42</definedName>
    <definedName name="_xlnm.Print_Area" localSheetId="9">'Прил №7  таб 4 пов зп раб культ'!$A$1:$F$37</definedName>
  </definedNames>
  <calcPr calcId="125725" fullCalcOnLoad="1"/>
</workbook>
</file>

<file path=xl/calcChain.xml><?xml version="1.0" encoding="utf-8"?>
<calcChain xmlns="http://schemas.openxmlformats.org/spreadsheetml/2006/main">
  <c r="I8" i="13"/>
  <c r="H8"/>
  <c r="G8"/>
  <c r="P93" i="6"/>
  <c r="O93"/>
  <c r="P82"/>
  <c r="O82"/>
  <c r="O81" s="1"/>
  <c r="O80" s="1"/>
  <c r="O79" s="1"/>
  <c r="P81"/>
  <c r="P80"/>
  <c r="P79" s="1"/>
  <c r="P78"/>
  <c r="O78"/>
  <c r="P77"/>
  <c r="P76" s="1"/>
  <c r="P75" s="1"/>
  <c r="O77"/>
  <c r="O76" s="1"/>
  <c r="O75" s="1"/>
  <c r="P50"/>
  <c r="O50"/>
  <c r="P46"/>
  <c r="O46"/>
  <c r="O45" s="1"/>
  <c r="O44" s="1"/>
  <c r="O43" s="1"/>
  <c r="P45"/>
  <c r="P44"/>
  <c r="P43" s="1"/>
  <c r="P49"/>
  <c r="P48" s="1"/>
  <c r="P47" s="1"/>
  <c r="O49"/>
  <c r="O48" s="1"/>
  <c r="O47" s="1"/>
  <c r="O26"/>
  <c r="O25" s="1"/>
  <c r="O24" s="1"/>
  <c r="O92"/>
  <c r="O90"/>
  <c r="O89" s="1"/>
  <c r="O88" s="1"/>
  <c r="P92"/>
  <c r="P90" s="1"/>
  <c r="P89" s="1"/>
  <c r="P88" s="1"/>
  <c r="P12"/>
  <c r="O12"/>
  <c r="E32" i="3"/>
  <c r="P29" i="4"/>
  <c r="P28" s="1"/>
  <c r="P27" s="1"/>
  <c r="P26" s="1"/>
  <c r="P25" s="1"/>
  <c r="O29"/>
  <c r="O28" s="1"/>
  <c r="O27" s="1"/>
  <c r="O26" s="1"/>
  <c r="O25" s="1"/>
  <c r="P89"/>
  <c r="P88" s="1"/>
  <c r="P87" s="1"/>
  <c r="P86" s="1"/>
  <c r="P85" s="1"/>
  <c r="P84" s="1"/>
  <c r="P72" s="1"/>
  <c r="P115" s="1"/>
  <c r="F32" i="3"/>
  <c r="O44" i="5"/>
  <c r="O43"/>
  <c r="O42"/>
  <c r="O41"/>
  <c r="P44"/>
  <c r="P43"/>
  <c r="P42"/>
  <c r="P41" s="1"/>
  <c r="Q44"/>
  <c r="Q43" s="1"/>
  <c r="Q42" s="1"/>
  <c r="Q41" s="1"/>
  <c r="O60"/>
  <c r="O59" s="1"/>
  <c r="O58" s="1"/>
  <c r="O57" s="1"/>
  <c r="O56" s="1"/>
  <c r="O55" s="1"/>
  <c r="O54" s="1"/>
  <c r="O16"/>
  <c r="O15"/>
  <c r="O14"/>
  <c r="O13"/>
  <c r="O12"/>
  <c r="O11"/>
  <c r="O24"/>
  <c r="O27"/>
  <c r="O30"/>
  <c r="O23"/>
  <c r="O22" s="1"/>
  <c r="O21" s="1"/>
  <c r="O20" s="1"/>
  <c r="O19" s="1"/>
  <c r="D17" i="3" s="1"/>
  <c r="O52" i="5"/>
  <c r="O51"/>
  <c r="O50"/>
  <c r="O49"/>
  <c r="O48"/>
  <c r="O47" s="1"/>
  <c r="O46" s="1"/>
  <c r="D24" i="3" s="1"/>
  <c r="O71" i="5"/>
  <c r="O70" s="1"/>
  <c r="O69" s="1"/>
  <c r="O68" s="1"/>
  <c r="O67" s="1"/>
  <c r="O66" s="1"/>
  <c r="O65" s="1"/>
  <c r="O79"/>
  <c r="O78" s="1"/>
  <c r="O77" s="1"/>
  <c r="O76" s="1"/>
  <c r="O75" s="1"/>
  <c r="O74" s="1"/>
  <c r="D29" i="3" s="1"/>
  <c r="O87" i="5"/>
  <c r="O86"/>
  <c r="O85"/>
  <c r="O84" s="1"/>
  <c r="O83" s="1"/>
  <c r="O82" s="1"/>
  <c r="O81" s="1"/>
  <c r="O95"/>
  <c r="O94" s="1"/>
  <c r="O93" s="1"/>
  <c r="O92" s="1"/>
  <c r="O91" s="1"/>
  <c r="O102"/>
  <c r="O101"/>
  <c r="O100" s="1"/>
  <c r="O99" s="1"/>
  <c r="O98" s="1"/>
  <c r="O97" s="1"/>
  <c r="D34" i="3" s="1"/>
  <c r="O109" i="5"/>
  <c r="O108"/>
  <c r="O107" s="1"/>
  <c r="O106" s="1"/>
  <c r="O105" s="1"/>
  <c r="O104" s="1"/>
  <c r="D35" i="3" s="1"/>
  <c r="O120" i="5"/>
  <c r="O117"/>
  <c r="O116"/>
  <c r="O122"/>
  <c r="O115"/>
  <c r="O114" s="1"/>
  <c r="O113" s="1"/>
  <c r="O112" s="1"/>
  <c r="O111" s="1"/>
  <c r="O131"/>
  <c r="O130"/>
  <c r="O129" s="1"/>
  <c r="O128" s="1"/>
  <c r="O127" s="1"/>
  <c r="O126" s="1"/>
  <c r="O125" s="1"/>
  <c r="O124" s="1"/>
  <c r="O139"/>
  <c r="O138"/>
  <c r="O137" s="1"/>
  <c r="O136" s="1"/>
  <c r="O135" s="1"/>
  <c r="O134" s="1"/>
  <c r="O133" s="1"/>
  <c r="C10" i="12"/>
  <c r="C26"/>
  <c r="C14" i="10"/>
  <c r="D14"/>
  <c r="E14"/>
  <c r="C12" i="9"/>
  <c r="D12"/>
  <c r="C12" i="8"/>
  <c r="R32" i="5"/>
  <c r="Q16"/>
  <c r="Q15"/>
  <c r="Q14" s="1"/>
  <c r="Q13" s="1"/>
  <c r="Q12" s="1"/>
  <c r="Q11" s="1"/>
  <c r="Q24"/>
  <c r="P60" i="6" s="1"/>
  <c r="Q27" i="5"/>
  <c r="P21" i="4" s="1"/>
  <c r="P19" s="1"/>
  <c r="Q30" i="5"/>
  <c r="P61" i="6" s="1"/>
  <c r="Q23" i="5"/>
  <c r="Q33"/>
  <c r="Q22"/>
  <c r="Q21" s="1"/>
  <c r="Q20" s="1"/>
  <c r="Q19" s="1"/>
  <c r="F17" i="3" s="1"/>
  <c r="Q39" i="5"/>
  <c r="Q38" s="1"/>
  <c r="Q37" s="1"/>
  <c r="Q36" s="1"/>
  <c r="Q35" s="1"/>
  <c r="Q52"/>
  <c r="P74" i="6" s="1"/>
  <c r="P73" s="1"/>
  <c r="P72" s="1"/>
  <c r="P71" s="1"/>
  <c r="Q51" i="5"/>
  <c r="Q50" s="1"/>
  <c r="Q49" s="1"/>
  <c r="Q48" s="1"/>
  <c r="Q47" s="1"/>
  <c r="Q46" s="1"/>
  <c r="Q60"/>
  <c r="P69" i="6" s="1"/>
  <c r="Q63" i="5"/>
  <c r="P70" i="6" s="1"/>
  <c r="Q59" i="5"/>
  <c r="Q58" s="1"/>
  <c r="Q57" s="1"/>
  <c r="Q56" s="1"/>
  <c r="Q55" s="1"/>
  <c r="Q54" s="1"/>
  <c r="Q71"/>
  <c r="P23" i="6" s="1"/>
  <c r="P22" s="1"/>
  <c r="P21" s="1"/>
  <c r="P20" s="1"/>
  <c r="Q79" i="5"/>
  <c r="P19" i="6" s="1"/>
  <c r="P18" s="1"/>
  <c r="P17" s="1"/>
  <c r="P16" s="1"/>
  <c r="Q87" i="5"/>
  <c r="P28" i="6" s="1"/>
  <c r="P27" s="1"/>
  <c r="P26" s="1"/>
  <c r="P25" s="1"/>
  <c r="P24" s="1"/>
  <c r="Q86" i="5"/>
  <c r="Q85" s="1"/>
  <c r="Q84" s="1"/>
  <c r="Q83" s="1"/>
  <c r="Q82" s="1"/>
  <c r="Q81" s="1"/>
  <c r="Q95"/>
  <c r="P97" i="6" s="1"/>
  <c r="Q94" i="5"/>
  <c r="Q93" s="1"/>
  <c r="Q92" s="1"/>
  <c r="Q91" s="1"/>
  <c r="Q102"/>
  <c r="P87" i="6" s="1"/>
  <c r="Q109" i="5"/>
  <c r="Q108" s="1"/>
  <c r="Q107" s="1"/>
  <c r="Q106" s="1"/>
  <c r="Q105" s="1"/>
  <c r="Q104" s="1"/>
  <c r="Q120"/>
  <c r="Q117"/>
  <c r="P38" i="6" s="1"/>
  <c r="P37" s="1"/>
  <c r="P36" s="1"/>
  <c r="Q122" i="5"/>
  <c r="Q131"/>
  <c r="P65" i="6" s="1"/>
  <c r="P64" s="1"/>
  <c r="P63" s="1"/>
  <c r="P62" s="1"/>
  <c r="Q139" i="5"/>
  <c r="P42" i="6" s="1"/>
  <c r="P41" s="1"/>
  <c r="P40" s="1"/>
  <c r="P39" s="1"/>
  <c r="P34" s="1"/>
  <c r="Q138" i="5"/>
  <c r="Q137" s="1"/>
  <c r="Q136" s="1"/>
  <c r="Q135" s="1"/>
  <c r="Q134" s="1"/>
  <c r="Q133" s="1"/>
  <c r="P16"/>
  <c r="O55" i="6" s="1"/>
  <c r="O54" s="1"/>
  <c r="O53" s="1"/>
  <c r="O52" s="1"/>
  <c r="P15" i="5"/>
  <c r="P14" s="1"/>
  <c r="P13" s="1"/>
  <c r="P12" s="1"/>
  <c r="P11" s="1"/>
  <c r="P24"/>
  <c r="O59" i="6" s="1"/>
  <c r="P27" i="5"/>
  <c r="O21" i="4" s="1"/>
  <c r="O19" s="1"/>
  <c r="P30" i="5"/>
  <c r="O61" i="6" s="1"/>
  <c r="P23" i="5"/>
  <c r="P33"/>
  <c r="P22"/>
  <c r="P21" s="1"/>
  <c r="P20" s="1"/>
  <c r="P19" s="1"/>
  <c r="E17" i="3" s="1"/>
  <c r="P37" i="5"/>
  <c r="P36" s="1"/>
  <c r="P35" s="1"/>
  <c r="P52"/>
  <c r="O74" i="6" s="1"/>
  <c r="O73" s="1"/>
  <c r="O72" s="1"/>
  <c r="O71" s="1"/>
  <c r="P51" i="5"/>
  <c r="P50" s="1"/>
  <c r="P49" s="1"/>
  <c r="P48" s="1"/>
  <c r="P47" s="1"/>
  <c r="P46" s="1"/>
  <c r="P60"/>
  <c r="O69" i="6" s="1"/>
  <c r="P63" i="5"/>
  <c r="O70" i="6" s="1"/>
  <c r="P59" i="5"/>
  <c r="P58" s="1"/>
  <c r="P57" s="1"/>
  <c r="P56" s="1"/>
  <c r="P55" s="1"/>
  <c r="P54" s="1"/>
  <c r="P71"/>
  <c r="P70" s="1"/>
  <c r="P69" s="1"/>
  <c r="P68" s="1"/>
  <c r="P67" s="1"/>
  <c r="P66" s="1"/>
  <c r="P65" s="1"/>
  <c r="P79"/>
  <c r="P78" s="1"/>
  <c r="P77" s="1"/>
  <c r="P76" s="1"/>
  <c r="P75" s="1"/>
  <c r="P74" s="1"/>
  <c r="P87"/>
  <c r="O28" i="6" s="1"/>
  <c r="P86" i="5"/>
  <c r="P85" s="1"/>
  <c r="P84" s="1"/>
  <c r="P83" s="1"/>
  <c r="P82" s="1"/>
  <c r="P81" s="1"/>
  <c r="P95"/>
  <c r="O97" i="6" s="1"/>
  <c r="P94" i="5"/>
  <c r="P93" s="1"/>
  <c r="P92" s="1"/>
  <c r="P91" s="1"/>
  <c r="P102"/>
  <c r="P101" s="1"/>
  <c r="P100" s="1"/>
  <c r="P99" s="1"/>
  <c r="P98" s="1"/>
  <c r="P97" s="1"/>
  <c r="P109"/>
  <c r="P108" s="1"/>
  <c r="P107" s="1"/>
  <c r="P106" s="1"/>
  <c r="P105" s="1"/>
  <c r="P104" s="1"/>
  <c r="P120"/>
  <c r="P117"/>
  <c r="P116" s="1"/>
  <c r="P115" s="1"/>
  <c r="P114" s="1"/>
  <c r="P113" s="1"/>
  <c r="P112" s="1"/>
  <c r="P111" s="1"/>
  <c r="P122"/>
  <c r="P131"/>
  <c r="P130" s="1"/>
  <c r="P129" s="1"/>
  <c r="P128" s="1"/>
  <c r="P127" s="1"/>
  <c r="P126" s="1"/>
  <c r="P125" s="1"/>
  <c r="P124" s="1"/>
  <c r="P139"/>
  <c r="P138" s="1"/>
  <c r="P137" s="1"/>
  <c r="P136" s="1"/>
  <c r="P135" s="1"/>
  <c r="P134" s="1"/>
  <c r="P133" s="1"/>
  <c r="P33" i="6"/>
  <c r="P32" s="1"/>
  <c r="P31" s="1"/>
  <c r="P30" s="1"/>
  <c r="P29" s="1"/>
  <c r="O33"/>
  <c r="O32"/>
  <c r="O31" s="1"/>
  <c r="O30" s="1"/>
  <c r="O29" s="1"/>
  <c r="N19"/>
  <c r="N18" s="1"/>
  <c r="N17" s="1"/>
  <c r="N16" s="1"/>
  <c r="N23"/>
  <c r="N22" s="1"/>
  <c r="N21" s="1"/>
  <c r="N20" s="1"/>
  <c r="N28"/>
  <c r="N27"/>
  <c r="N26" s="1"/>
  <c r="N25" s="1"/>
  <c r="N24" s="1"/>
  <c r="N33"/>
  <c r="N32" s="1"/>
  <c r="N31" s="1"/>
  <c r="N30" s="1"/>
  <c r="N29" s="1"/>
  <c r="N38"/>
  <c r="N37" s="1"/>
  <c r="N36" s="1"/>
  <c r="N35" s="1"/>
  <c r="N42"/>
  <c r="N41" s="1"/>
  <c r="N40" s="1"/>
  <c r="N39" s="1"/>
  <c r="N46"/>
  <c r="N45" s="1"/>
  <c r="N44" s="1"/>
  <c r="N43" s="1"/>
  <c r="N50"/>
  <c r="N49" s="1"/>
  <c r="N48" s="1"/>
  <c r="N47" s="1"/>
  <c r="N55"/>
  <c r="N54" s="1"/>
  <c r="N53" s="1"/>
  <c r="N52" s="1"/>
  <c r="N59"/>
  <c r="N60"/>
  <c r="N61"/>
  <c r="N65"/>
  <c r="N64" s="1"/>
  <c r="N63" s="1"/>
  <c r="N62" s="1"/>
  <c r="N69"/>
  <c r="N70"/>
  <c r="N68" s="1"/>
  <c r="N67" s="1"/>
  <c r="N66" s="1"/>
  <c r="N74"/>
  <c r="N73" s="1"/>
  <c r="N72" s="1"/>
  <c r="N71" s="1"/>
  <c r="N78"/>
  <c r="N77" s="1"/>
  <c r="N76" s="1"/>
  <c r="N75" s="1"/>
  <c r="N82"/>
  <c r="N81" s="1"/>
  <c r="N80" s="1"/>
  <c r="N79" s="1"/>
  <c r="N87"/>
  <c r="N86" s="1"/>
  <c r="N85" s="1"/>
  <c r="N84" s="1"/>
  <c r="N83" s="1"/>
  <c r="D16" i="3"/>
  <c r="D23"/>
  <c r="C31" i="2"/>
  <c r="C33"/>
  <c r="C35"/>
  <c r="C28"/>
  <c r="C27" s="1"/>
  <c r="C40"/>
  <c r="C39" s="1"/>
  <c r="C38" s="1"/>
  <c r="C37" s="1"/>
  <c r="C43"/>
  <c r="C42" s="1"/>
  <c r="C46"/>
  <c r="C45"/>
  <c r="C50"/>
  <c r="C49" s="1"/>
  <c r="C57"/>
  <c r="C56" s="1"/>
  <c r="C60"/>
  <c r="C59" s="1"/>
  <c r="C68"/>
  <c r="C67" s="1"/>
  <c r="C66" s="1"/>
  <c r="C64"/>
  <c r="C63" s="1"/>
  <c r="C62" s="1"/>
  <c r="C73"/>
  <c r="C75"/>
  <c r="C72"/>
  <c r="C78"/>
  <c r="C77"/>
  <c r="C81"/>
  <c r="C80"/>
  <c r="C84"/>
  <c r="C83"/>
  <c r="C71"/>
  <c r="C70" s="1"/>
  <c r="P39" i="5"/>
  <c r="N93" i="6"/>
  <c r="N92" s="1"/>
  <c r="N91" s="1"/>
  <c r="N90" s="1"/>
  <c r="N89" s="1"/>
  <c r="P95"/>
  <c r="P94"/>
  <c r="O95"/>
  <c r="O94"/>
  <c r="P91"/>
  <c r="O91"/>
  <c r="N100" i="4"/>
  <c r="N99"/>
  <c r="N98"/>
  <c r="N97"/>
  <c r="N35"/>
  <c r="N34"/>
  <c r="N33" s="1"/>
  <c r="N32" s="1"/>
  <c r="N31" s="1"/>
  <c r="N30"/>
  <c r="N29" s="1"/>
  <c r="N28" s="1"/>
  <c r="N27" s="1"/>
  <c r="N26" s="1"/>
  <c r="N25" s="1"/>
  <c r="N24"/>
  <c r="N23" s="1"/>
  <c r="N20"/>
  <c r="O39" i="5"/>
  <c r="O38"/>
  <c r="O37" s="1"/>
  <c r="O36" s="1"/>
  <c r="N42" i="4"/>
  <c r="N41"/>
  <c r="N40" s="1"/>
  <c r="N39" s="1"/>
  <c r="N38" s="1"/>
  <c r="N37" s="1"/>
  <c r="N36" s="1"/>
  <c r="N50"/>
  <c r="N63"/>
  <c r="N62" s="1"/>
  <c r="N61" s="1"/>
  <c r="N60" s="1"/>
  <c r="N59" s="1"/>
  <c r="N58" s="1"/>
  <c r="N71"/>
  <c r="N70" s="1"/>
  <c r="N69" s="1"/>
  <c r="N68" s="1"/>
  <c r="N67" s="1"/>
  <c r="N66" s="1"/>
  <c r="N65" s="1"/>
  <c r="N64" s="1"/>
  <c r="N97" i="6"/>
  <c r="N96" s="1"/>
  <c r="N95" s="1"/>
  <c r="N94" s="1"/>
  <c r="N77" i="4"/>
  <c r="N76"/>
  <c r="N75" s="1"/>
  <c r="N74" s="1"/>
  <c r="N73" s="1"/>
  <c r="N83"/>
  <c r="N82"/>
  <c r="N81" s="1"/>
  <c r="N80" s="1"/>
  <c r="N79" s="1"/>
  <c r="N78" s="1"/>
  <c r="N96"/>
  <c r="N95"/>
  <c r="N94" s="1"/>
  <c r="N93" s="1"/>
  <c r="N92" s="1"/>
  <c r="N91" s="1"/>
  <c r="N90" s="1"/>
  <c r="N107"/>
  <c r="N106" s="1"/>
  <c r="N105" s="1"/>
  <c r="N104" s="1"/>
  <c r="N103" s="1"/>
  <c r="N102" s="1"/>
  <c r="N101" s="1"/>
  <c r="E23" i="2"/>
  <c r="E35"/>
  <c r="D35"/>
  <c r="F27" i="3"/>
  <c r="E27"/>
  <c r="D84" i="2"/>
  <c r="D83"/>
  <c r="E21"/>
  <c r="D21"/>
  <c r="C21"/>
  <c r="E84"/>
  <c r="E83" s="1"/>
  <c r="D73"/>
  <c r="D72" s="1"/>
  <c r="E78"/>
  <c r="E77"/>
  <c r="D78"/>
  <c r="D77"/>
  <c r="E81"/>
  <c r="D81"/>
  <c r="D80" s="1"/>
  <c r="E40"/>
  <c r="E39" s="1"/>
  <c r="D40"/>
  <c r="D39" s="1"/>
  <c r="E17"/>
  <c r="D17"/>
  <c r="D43"/>
  <c r="D42" s="1"/>
  <c r="E46"/>
  <c r="E45" s="1"/>
  <c r="D46"/>
  <c r="D45" s="1"/>
  <c r="E50"/>
  <c r="E49" s="1"/>
  <c r="E48" s="1"/>
  <c r="D50"/>
  <c r="D49"/>
  <c r="E60"/>
  <c r="E59"/>
  <c r="D60"/>
  <c r="D59"/>
  <c r="E73"/>
  <c r="E72"/>
  <c r="E71" s="1"/>
  <c r="E31"/>
  <c r="D31"/>
  <c r="E33"/>
  <c r="D33"/>
  <c r="C17"/>
  <c r="E57"/>
  <c r="E56"/>
  <c r="D57"/>
  <c r="D56"/>
  <c r="F40" i="3"/>
  <c r="E40"/>
  <c r="D19"/>
  <c r="D21"/>
  <c r="D20"/>
  <c r="F19"/>
  <c r="E21"/>
  <c r="E20" s="1"/>
  <c r="E19"/>
  <c r="F21"/>
  <c r="F20" s="1"/>
  <c r="N57" i="4"/>
  <c r="N56" s="1"/>
  <c r="N55" s="1"/>
  <c r="N54" s="1"/>
  <c r="N53" s="1"/>
  <c r="N52" s="1"/>
  <c r="N114"/>
  <c r="N113"/>
  <c r="N112" s="1"/>
  <c r="N111" s="1"/>
  <c r="N110" s="1"/>
  <c r="N109" s="1"/>
  <c r="N108" s="1"/>
  <c r="E28" i="2"/>
  <c r="E27" s="1"/>
  <c r="D52"/>
  <c r="D48" s="1"/>
  <c r="E38"/>
  <c r="E37" s="1"/>
  <c r="D28"/>
  <c r="D27" s="1"/>
  <c r="D14" s="1"/>
  <c r="D13" s="1"/>
  <c r="D38"/>
  <c r="D37" s="1"/>
  <c r="D71"/>
  <c r="D70" s="1"/>
  <c r="E70"/>
  <c r="E15"/>
  <c r="E52"/>
  <c r="N21" i="4"/>
  <c r="N14"/>
  <c r="N13"/>
  <c r="N12" s="1"/>
  <c r="N11" s="1"/>
  <c r="N10" s="1"/>
  <c r="N9" s="1"/>
  <c r="D30" i="3"/>
  <c r="D25"/>
  <c r="D41"/>
  <c r="D40" s="1"/>
  <c r="C22" i="1"/>
  <c r="N49" i="4"/>
  <c r="N48"/>
  <c r="N47" s="1"/>
  <c r="N46" s="1"/>
  <c r="N45" s="1"/>
  <c r="N44" s="1"/>
  <c r="N43" s="1"/>
  <c r="D39" i="3"/>
  <c r="D38"/>
  <c r="N89" i="4"/>
  <c r="N88"/>
  <c r="N87" s="1"/>
  <c r="N86" s="1"/>
  <c r="N85" s="1"/>
  <c r="N84" s="1"/>
  <c r="N72" s="1"/>
  <c r="D37" i="3"/>
  <c r="D36" s="1"/>
  <c r="D28"/>
  <c r="D27" s="1"/>
  <c r="N22" i="4"/>
  <c r="N19" s="1"/>
  <c r="N18" s="1"/>
  <c r="N17" s="1"/>
  <c r="N16" s="1"/>
  <c r="N15" s="1"/>
  <c r="C12" i="7"/>
  <c r="F12"/>
  <c r="E12"/>
  <c r="D12"/>
  <c r="F12" i="9"/>
  <c r="E12"/>
  <c r="F12" i="8"/>
  <c r="E12"/>
  <c r="D12"/>
  <c r="N8" i="4" l="1"/>
  <c r="N115" s="1"/>
  <c r="N51"/>
  <c r="N58" i="6"/>
  <c r="N57" s="1"/>
  <c r="N56" s="1"/>
  <c r="N15"/>
  <c r="D15" i="3"/>
  <c r="D17" i="1"/>
  <c r="D16" s="1"/>
  <c r="D15" s="1"/>
  <c r="D14" s="1"/>
  <c r="D86" i="2"/>
  <c r="E14"/>
  <c r="E13" s="1"/>
  <c r="F42" i="3"/>
  <c r="N88" i="6"/>
  <c r="N34"/>
  <c r="O58"/>
  <c r="O57" s="1"/>
  <c r="P58"/>
  <c r="P57" s="1"/>
  <c r="O10" i="5"/>
  <c r="P55" i="6"/>
  <c r="P54" s="1"/>
  <c r="P53" s="1"/>
  <c r="P52" s="1"/>
  <c r="Q10" i="5"/>
  <c r="D33" i="3"/>
  <c r="D32" s="1"/>
  <c r="D42" s="1"/>
  <c r="O90" i="5"/>
  <c r="E42" i="3"/>
  <c r="C52" i="2"/>
  <c r="C48" s="1"/>
  <c r="C14" s="1"/>
  <c r="C13" s="1"/>
  <c r="N51" i="6"/>
  <c r="N14" s="1"/>
  <c r="N13" s="1"/>
  <c r="N98" s="1"/>
  <c r="P90" i="5"/>
  <c r="O68" i="6"/>
  <c r="O67" s="1"/>
  <c r="O66" s="1"/>
  <c r="P10" i="5"/>
  <c r="P15" i="6"/>
  <c r="P68"/>
  <c r="P67" s="1"/>
  <c r="P66" s="1"/>
  <c r="Q130" i="5"/>
  <c r="Q129" s="1"/>
  <c r="Q128" s="1"/>
  <c r="Q127" s="1"/>
  <c r="Q126" s="1"/>
  <c r="Q125" s="1"/>
  <c r="Q124" s="1"/>
  <c r="Q116"/>
  <c r="Q115" s="1"/>
  <c r="Q114" s="1"/>
  <c r="Q113" s="1"/>
  <c r="Q112" s="1"/>
  <c r="Q111" s="1"/>
  <c r="Q101"/>
  <c r="Q100" s="1"/>
  <c r="Q99" s="1"/>
  <c r="Q98" s="1"/>
  <c r="Q97" s="1"/>
  <c r="Q90" s="1"/>
  <c r="Q78"/>
  <c r="Q77" s="1"/>
  <c r="Q76" s="1"/>
  <c r="Q75" s="1"/>
  <c r="Q74" s="1"/>
  <c r="Q70"/>
  <c r="Q69" s="1"/>
  <c r="Q68" s="1"/>
  <c r="Q67" s="1"/>
  <c r="Q66" s="1"/>
  <c r="Q65" s="1"/>
  <c r="O89" i="4"/>
  <c r="O88" s="1"/>
  <c r="O87" s="1"/>
  <c r="O86" s="1"/>
  <c r="O85" s="1"/>
  <c r="O84" s="1"/>
  <c r="O72" s="1"/>
  <c r="O115" s="1"/>
  <c r="O19" i="6"/>
  <c r="O18" s="1"/>
  <c r="O17" s="1"/>
  <c r="O16" s="1"/>
  <c r="O23"/>
  <c r="O22" s="1"/>
  <c r="O21" s="1"/>
  <c r="O20" s="1"/>
  <c r="O38"/>
  <c r="O37" s="1"/>
  <c r="O36" s="1"/>
  <c r="O35" s="1"/>
  <c r="O42"/>
  <c r="O41" s="1"/>
  <c r="O40" s="1"/>
  <c r="O39" s="1"/>
  <c r="O65"/>
  <c r="O64" s="1"/>
  <c r="O63" s="1"/>
  <c r="O62" s="1"/>
  <c r="O51" s="1"/>
  <c r="O87"/>
  <c r="H15" i="3"/>
  <c r="O34" i="6" l="1"/>
  <c r="O15"/>
  <c r="C17" i="1"/>
  <c r="C16" s="1"/>
  <c r="C15" s="1"/>
  <c r="C14" s="1"/>
  <c r="C86" i="2"/>
  <c r="P141" i="5"/>
  <c r="D21" i="1" s="1"/>
  <c r="D20" s="1"/>
  <c r="D19" s="1"/>
  <c r="D18" s="1"/>
  <c r="P9" i="5"/>
  <c r="P51" i="6"/>
  <c r="Q141" i="5"/>
  <c r="E21" i="1" s="1"/>
  <c r="E20" s="1"/>
  <c r="E19" s="1"/>
  <c r="E18" s="1"/>
  <c r="Q9" i="5"/>
  <c r="O9"/>
  <c r="O141"/>
  <c r="C21" i="1" s="1"/>
  <c r="C20" s="1"/>
  <c r="C19" s="1"/>
  <c r="C18" s="1"/>
  <c r="E17"/>
  <c r="E16" s="1"/>
  <c r="E15" s="1"/>
  <c r="E14" s="1"/>
  <c r="E86" i="2"/>
  <c r="O14" i="6"/>
  <c r="O13" s="1"/>
  <c r="O98" s="1"/>
  <c r="P14"/>
  <c r="P13" s="1"/>
  <c r="P98" s="1"/>
</calcChain>
</file>

<file path=xl/sharedStrings.xml><?xml version="1.0" encoding="utf-8"?>
<sst xmlns="http://schemas.openxmlformats.org/spreadsheetml/2006/main" count="830" uniqueCount="375">
  <si>
    <t>(руб.)</t>
  </si>
  <si>
    <t>Код</t>
  </si>
  <si>
    <t>000 01 00 00 00 00 0000 000</t>
  </si>
  <si>
    <t>ИСТОЧНИКИ ВНУТРЕННЕГО ФИНАНСИРОВАНИЯ ДЕФИЦИТОВ БЮДЖЕТОВ</t>
  </si>
  <si>
    <t>000 01 05 00 00 00 0000 000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</si>
  <si>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</si>
  <si>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</si>
  <si>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</si>
  <si>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</si>
  <si>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</si>
  <si>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</si>
  <si>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000 01 05 02 01 10 0000 510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</si>
  <si>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</si>
  <si>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</si>
  <si>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</si>
  <si>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</si>
  <si>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</si>
  <si>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</si>
  <si>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000 01 05 02 01 10 0000 610</t>
  </si>
  <si>
    <t xml:space="preserve">                                                           </t>
  </si>
  <si>
    <t xml:space="preserve">                                                                 </t>
  </si>
  <si>
    <t xml:space="preserve">                                                                                                  </t>
  </si>
  <si>
    <t xml:space="preserve">                                                                            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</si>
  <si>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</si>
  <si>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</si>
  <si>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</si>
  <si>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СОВОКУПНЫЙ ДОХОД</t>
  </si>
  <si>
    <t>Единый сельскохозяйственный налог</t>
  </si>
  <si>
    <t>Налог на имущество физических лиц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</si>
  <si>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</si>
  <si>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</si>
  <si>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Общегосударственные вопросы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</si>
  <si>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</si>
  <si>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</si>
  <si>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</si>
  <si>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Жилищно-коммунальное хозяйство</t>
  </si>
  <si>
    <t>Благоустройство</t>
  </si>
  <si>
    <t>Культура</t>
  </si>
  <si>
    <t>Физическая культура и спорт</t>
  </si>
  <si>
    <t xml:space="preserve">Физическая культура </t>
  </si>
  <si>
    <t>Итого расходов</t>
  </si>
  <si>
    <t>Национальная экономика</t>
  </si>
  <si>
    <t>Акцизы по подакцизным товарам (продукции), производимым на территории Российской Федерации</t>
  </si>
  <si>
    <t>Жилищное хозяйство</t>
  </si>
  <si>
    <t>Другие вопросы в области национальной безопасности и правоохранительной деятельности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</si>
  <si>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</si>
  <si>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</si>
  <si>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</si>
  <si>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</si>
  <si>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Земельный налог с организаций</t>
  </si>
  <si>
    <t>Земельный налог с организаций, обладающих земельным участком, расположенным в границах сельских поселений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</si>
  <si>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</si>
  <si>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</si>
  <si>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сельских поселений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</si>
  <si>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</si>
  <si>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НАЛОГИ НА ТОВАРЫ (РАБОТЫ, УСЛУГИ), РЕАЛИЗУЕМЫЕ НА ТЕРРИТОРИИ РОССИЙСКОЙ ФЕДЕРАЦИИ</t>
  </si>
  <si>
    <t>000 10100000000000000</t>
  </si>
  <si>
    <t>000 10300000000000000</t>
  </si>
  <si>
    <t>000 10500000000000000</t>
  </si>
  <si>
    <t>000 20000000000000000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</si>
  <si>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</si>
  <si>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Культура, кинематография </t>
  </si>
  <si>
    <t>Дорожное хозяйство (дорожные фонды)</t>
  </si>
  <si>
    <t>Дотации бюджетам бюджетной системы Российской Федерации</t>
  </si>
  <si>
    <t>Дотации на выравнивание бюджетной обеспеченности</t>
  </si>
  <si>
    <t>Субвенции бюджетам бюджетной системы Российской Федерации</t>
  </si>
  <si>
    <t>Налог, взимаемый в связи с применением упрощенной системы налогообложения</t>
  </si>
  <si>
    <t>Налог, взимаемый с налогоплательщиков, выбравших в качестве объекта налогообложения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</si>
  <si>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</si>
  <si>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000 10501000000000110</t>
  </si>
  <si>
    <t>000 10501010010000110</t>
  </si>
  <si>
    <t>000 10501011010000110</t>
  </si>
  <si>
    <t>000 10501020010000110</t>
  </si>
  <si>
    <t>000 10501021010000110</t>
  </si>
  <si>
    <t>Субсидии бюджетам бюджетной системы Российской Федерации (межбюджетные субсидии)</t>
  </si>
  <si>
    <t>000 20215001000000150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</si>
  <si>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</si>
  <si>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высшего должностного лица субъекта Российской Федерации и муниципального образования</t>
  </si>
  <si>
    <t>Национальная безопасность и правоохранительная деятельность</t>
  </si>
  <si>
    <t>1</t>
  </si>
  <si>
    <t>X</t>
  </si>
  <si>
    <t>000 10000000000000000</t>
  </si>
  <si>
    <t>000 10102000010000110</t>
  </si>
  <si>
    <t>000 10102010010000110</t>
  </si>
  <si>
    <t>182 10102010011000110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</si>
  <si>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</si>
  <si>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</si>
  <si>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</si>
  <si>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</si>
  <si>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</si>
  <si>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</si>
  <si>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</si>
  <si>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182 10501011011000110</t>
  </si>
  <si>
    <t>182 10501021011000110</t>
  </si>
  <si>
    <t>000 10503000010000110</t>
  </si>
  <si>
    <t>000 10503010010000110</t>
  </si>
  <si>
    <t>182 10503010011000110</t>
  </si>
  <si>
    <t>НАЛОГИ НА ИМУЩЕСТВО</t>
  </si>
  <si>
    <t>000 10600000000000000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</si>
  <si>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</si>
  <si>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</si>
  <si>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</si>
  <si>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182 10601030101000110</t>
  </si>
  <si>
    <t>Земельный налог</t>
  </si>
  <si>
    <t>000 10606000000000110</t>
  </si>
  <si>
    <t>000 10606030000000110</t>
  </si>
  <si>
    <t>000 10606033100000110</t>
  </si>
  <si>
    <t>182 10606033101000110</t>
  </si>
  <si>
    <t>000 10606040000000110</t>
  </si>
  <si>
    <t>000 10606043100000110</t>
  </si>
  <si>
    <t>182 10606043101000110</t>
  </si>
  <si>
    <t>000 20235118000000150</t>
  </si>
  <si>
    <t>Доходы бюджета - ВСЕГО: 
В том числе:</t>
  </si>
  <si>
    <t>Код бюджетной классификации Российской Федерации</t>
  </si>
  <si>
    <t>Наименование кода дохода бюджета</t>
  </si>
  <si>
    <t>Прочие субсидии</t>
  </si>
  <si>
    <t>Прочие субсидии бюджетам сельских поселений</t>
  </si>
  <si>
    <t>000 20229999000000150</t>
  </si>
  <si>
    <t>000 11700000000000000</t>
  </si>
  <si>
    <t>000 11715000000000150</t>
  </si>
  <si>
    <t>ПРОЧИЕ НЕНАЛОГОВЫЕ ДОХОДЫ</t>
  </si>
  <si>
    <t>Инициативные платежи</t>
  </si>
  <si>
    <t>Инициативные платежи, зачисляемые в бюджеты сельских поселений</t>
  </si>
  <si>
    <t>Дотации бюджетам сельских поселений на выравнивание бюджетной обеспеченности из бюджета субъекта Российской Федерации</t>
  </si>
  <si>
    <t>Прочие межбюджетные трансферты, передаваемые бюджетам сельских поселений</t>
  </si>
  <si>
    <t>Прочие межбюджетные трансферты, передаваемые бюджетам</t>
  </si>
  <si>
    <t>Иные межбюджетные трансферты</t>
  </si>
  <si>
    <t>182 10102030011000110</t>
  </si>
  <si>
    <t>000 20249999000000 150</t>
  </si>
  <si>
    <t>000 2 024 0000 00 0000 150</t>
  </si>
  <si>
    <t>000 2 02 30000 00 0000150</t>
  </si>
  <si>
    <t>000 2 02 20000 00 0000150</t>
  </si>
  <si>
    <t>000 2 02 10000 00 0000150</t>
  </si>
  <si>
    <t>000 2 02 000000 00 000 000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</si>
  <si>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</si>
  <si>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</si>
  <si>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</si>
  <si>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Защита населения и территории от чрезвычайных ситуаций природного и техногенного характера, пожарная безопасность</t>
  </si>
  <si>
    <t>Увеличение прочих остатков денежных средств бюджетов сельских поселений</t>
  </si>
  <si>
    <t>Уменьшение прочих остатков денежных средств бюджетов сельских поселений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</si>
  <si>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</si>
  <si>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</si>
  <si>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 xml:space="preserve">Всего доходов 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</si>
  <si>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</si>
  <si>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Налог на имущество физических лиц , взимаемый по ставкам,  применяемым к объектам налогообложения, расположенным в границах сельских   поселений (сумма платежа (перерасчеты, недоимка и задолженность по соответствующему платежу, в том числе по отмененному)</t>
  </si>
  <si>
    <t xml:space="preserve">депутатов Новочеркасского сельсовета </t>
  </si>
  <si>
    <t>Саракташского района Оренбургской области</t>
  </si>
  <si>
    <t>232 11715030100000150</t>
  </si>
  <si>
    <t>232 20215001100000150</t>
  </si>
  <si>
    <t>232 20229999100000150</t>
  </si>
  <si>
    <t>232 20235118100000150</t>
  </si>
  <si>
    <t>232 20249999100000150</t>
  </si>
  <si>
    <t>к решению Совета</t>
  </si>
  <si>
    <t>Наименование расходов</t>
  </si>
  <si>
    <t>РЗ</t>
  </si>
  <si>
    <t>ПР</t>
  </si>
  <si>
    <t>УСЛОВНО УТВЕРЖДЕННЫЕ РАСХОДЫ</t>
  </si>
  <si>
    <t>Резервные фонды</t>
  </si>
  <si>
    <t>Изменение остатков средств на счетах по учету средств бюджетов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</si>
  <si>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</si>
  <si>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</si>
  <si>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Приложение № 1</t>
  </si>
  <si>
    <t>Приложение № 2</t>
  </si>
  <si>
    <t>Приложение № 3</t>
  </si>
  <si>
    <t>182 10302231010000110</t>
  </si>
  <si>
    <t>182 10302230010000110</t>
  </si>
  <si>
    <t>182 10302240010000110</t>
  </si>
  <si>
    <t>182 10302241010000110</t>
  </si>
  <si>
    <t>182 10302250010000110</t>
  </si>
  <si>
    <t>182 10302251010000110</t>
  </si>
  <si>
    <t>182 10302260010000110</t>
  </si>
  <si>
    <t>182 10302261010000110</t>
  </si>
  <si>
    <t>СОЦИАЛЬНАЯ ПОЛИТИКА</t>
  </si>
  <si>
    <t>Пенсионное обеспечение</t>
  </si>
  <si>
    <t>2026 год</t>
  </si>
  <si>
    <t xml:space="preserve">Наименование кода </t>
  </si>
  <si>
    <t>Инициативные платежи, зачисляемые в бюджеты сельских поселений (средства, поступающие на ремонт автомобильной дороги)</t>
  </si>
  <si>
    <t>Коммунальное хозяйство</t>
  </si>
  <si>
    <t xml:space="preserve">Источники финансирования дефицита бюджета поселения </t>
  </si>
  <si>
    <t>Всего источники финансирования дефицита бюджета</t>
  </si>
  <si>
    <t>000 10102080010000110</t>
  </si>
  <si>
    <t>182 10102080011000110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</si>
  <si>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</si>
  <si>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(сумма платежа (перерасчеты, недоимка и задолженность по соответствующему платежу, в том числе по отмененному)</t>
  </si>
  <si>
    <t>Проведение выборов в предварительные органы муниципально образования</t>
  </si>
  <si>
    <t>2027 год</t>
  </si>
  <si>
    <t>232 11715030100011150</t>
  </si>
  <si>
    <t>Прочие дотации</t>
  </si>
  <si>
    <t>Прочие дотации бюджетам сельских поселений</t>
  </si>
  <si>
    <t>232 20219999100000150</t>
  </si>
  <si>
    <t>000 20219999000000150</t>
  </si>
  <si>
    <t>ДОХОДЫ ОТ ПРОДАЖИ МАТЕРИАЛЬНЫХ И НЕМАТЕРИАЛЬНЫХ АКТИВОВ</t>
  </si>
  <si>
    <t>Доходы от продажи земельных участков, находящихся в государственной и муниципальной собственности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</si>
  <si>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</si>
  <si>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</si>
  <si>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000 11400000000000000</t>
  </si>
  <si>
    <t>000 11406000000000430</t>
  </si>
  <si>
    <t>000 11406020000000430</t>
  </si>
  <si>
    <t>232 11406025100000430</t>
  </si>
  <si>
    <t/>
  </si>
  <si>
    <t>(рублей)</t>
  </si>
  <si>
    <t>Наименование</t>
  </si>
  <si>
    <t>КЦСР</t>
  </si>
  <si>
    <t>КВР</t>
  </si>
  <si>
    <t>Условно утвержденные расходы</t>
  </si>
  <si>
    <t>ОБЩЕГОСУДАРСТВЕННЫЕ ВОПРОСЫ</t>
  </si>
  <si>
    <t>Муниципальная программа "Реализация муниципальной политики на территории муниципального образования Новочеркасский сельсовет Саракташского района Оренбургской области"</t>
  </si>
  <si>
    <t>Комплексы процессных мероприятий</t>
  </si>
  <si>
    <t>Комплекс процессных мероприятий «Обеспечение реализации программы»</t>
  </si>
  <si>
    <t>Глава муниципального образования</t>
  </si>
  <si>
    <t>Расходы на выплаты персоналу государственных (муниципальных) органов</t>
  </si>
  <si>
    <t>120</t>
  </si>
  <si>
    <t>Центральный аппарат</t>
  </si>
  <si>
    <t>Иные закупки товаров, работ и услуг для обеспечения государственных (муниципальных) нужд</t>
  </si>
  <si>
    <t>240</t>
  </si>
  <si>
    <t>Уплата налогов, сборов и иных платежей</t>
  </si>
  <si>
    <t>850</t>
  </si>
  <si>
    <t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осуществлению муниципального земельного контроля</t>
  </si>
  <si>
    <t>62405Т0030</t>
  </si>
  <si>
    <t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внешнему муниципальному финансовому контролю</t>
  </si>
  <si>
    <t>62405Т0050</t>
  </si>
  <si>
    <t>Непрограммное направление расходов (непрограммные мероприятия)</t>
  </si>
  <si>
    <t>Руководство и управление в сфере установленных функций органов местного самоуправления</t>
  </si>
  <si>
    <t>Создание и использование средств резервного фонда администрации поселений Саракташского района</t>
  </si>
  <si>
    <t>Резервные средства</t>
  </si>
  <si>
    <t>Членские взносы в Совет (ассоциацию) муниципальных образований</t>
  </si>
  <si>
    <t>НАЦИОНАЛЬНАЯ ОБОРОНА</t>
  </si>
  <si>
    <t>Осуществление первичного воинского учета органами местного самоуправления поселений, муниципальных и городских округов</t>
  </si>
  <si>
    <t>Прочая закупка товаров, работ и услуг</t>
  </si>
  <si>
    <t>НАЦИОНАЛЬНАЯ БЕЗОПАСНОСТЬ И ПРАВООХРАНИТЕЛЬНАЯ ДЕЯТЕЛЬНОСТЬ</t>
  </si>
  <si>
    <t>Комплекс процессных мероприятий «Безопасность»</t>
  </si>
  <si>
    <t>Мероприятия по обеспечению пожарной безопасности на территории муниципального образования поселения</t>
  </si>
  <si>
    <t>Меры поддержки добровольных народных дружин</t>
  </si>
  <si>
    <t>НАЦИОНАЛЬНАЯ ЭКОНОМИКА</t>
  </si>
  <si>
    <t>Комплекс процессных мероприятий «Развитие дорожного хозяйства»</t>
  </si>
  <si>
    <t>Содержание и ремонт, капитальный ремонт автомобильных дорог общего пользования и искусственных сооружений на них</t>
  </si>
  <si>
    <t>624029Д100</t>
  </si>
  <si>
    <t>ЖИЛИЩНО-КОММУНАЛЬНОЕ ХОЗЯЙСТВО</t>
  </si>
  <si>
    <t>Прочие непрограммные мероприятия</t>
  </si>
  <si>
    <t>Исполнение обязательств по уплате взносов на капитальный ремонт в отношении помещений, собственниками которых являются органы местного самоуправления</t>
  </si>
  <si>
    <t>Комплекс процессных мероприятий «Развитие коммунального хозяйства»</t>
  </si>
  <si>
    <t>Прочие мероприятия в области коммунального хазяйства</t>
  </si>
  <si>
    <t xml:space="preserve">Иные закупки товаров, работ и услуг для обеспечения государственных (муниципальных) нужд
</t>
  </si>
  <si>
    <t>Комплекс процессных мероприятий «Благоустройство территории Новочеркасского сельсовета»</t>
  </si>
  <si>
    <t>Мероприятия по благоустройству территории муниципального образования поселения</t>
  </si>
  <si>
    <t>КУЛЬТУРА, КИНЕМАТОГРАФИЯ</t>
  </si>
  <si>
    <t>Комплекс процессных мероприятий «Развитие культуры и спорта»</t>
  </si>
  <si>
    <t>Иные межбюджетные трансферты, передаваемые районному бюджету из бюджетов поселений на финансовое обеспечение части полномочий по организации досуга и обеспечению жителей услугами организации культуры и библиотечного обслуживания</t>
  </si>
  <si>
    <t>62404Т0080</t>
  </si>
  <si>
    <t>Мероприятия, направленные на развитие культуры на территории муниципального образования поселения</t>
  </si>
  <si>
    <t>Закупка энергетических ресурсов</t>
  </si>
  <si>
    <t>Иные межбюджетные трансферты, передаваемые районному бюджету из бюджетов поселений на повышение заработной платы работников муниципальных учреждений культуры</t>
  </si>
  <si>
    <t>62404Т0090</t>
  </si>
  <si>
    <t>Предоставление пенсии за выслугу лет муниципальным служащим</t>
  </si>
  <si>
    <t>Публичные нормативные социальные выплаты гражданам</t>
  </si>
  <si>
    <t>ФИЗИЧЕСКАЯ КУЛЬТУРА И СПОРТ</t>
  </si>
  <si>
    <t>Физическая культура</t>
  </si>
  <si>
    <t>Мероприятия в области физической культуры и спорта</t>
  </si>
  <si>
    <t>ИТОГО ПО РАЗДЕЛАМ РАСХОДОВ</t>
  </si>
  <si>
    <t>Приложение № 5</t>
  </si>
  <si>
    <t>к решению Совета депутатов                                                                                 Новочеркасского сельсовета                                                                           Саракташского района                                                                                      Оренбургской области</t>
  </si>
  <si>
    <t>КВСР</t>
  </si>
  <si>
    <t>Администрация Новочеркасского сельсовета</t>
  </si>
  <si>
    <t>Фонд оплаты труда государственных (муниципальных) органов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</si>
  <si>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</si>
  <si>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Закупка энергетических ресурсов
Источник: https://www.budgetnik.ru/art/103870-kvr-247
Любое использование материалов допускается только при наличии гиперссылки.</t>
  </si>
  <si>
    <t>Уплата налога на имущество организаций и земельного налога</t>
  </si>
  <si>
    <t>Уплата иных платежей</t>
  </si>
  <si>
    <t>Иные бюджетные ассигнования</t>
  </si>
  <si>
    <t>Социальное обеспечение и иные выплаты населению</t>
  </si>
  <si>
    <t>Иные пенсии, социальные доплаты к пенсиям</t>
  </si>
  <si>
    <t>Приложение № 6</t>
  </si>
  <si>
    <t xml:space="preserve">к решению Совета депутатов </t>
  </si>
  <si>
    <t>ВР</t>
  </si>
  <si>
    <t>ИТОГО РАСХОДОВ</t>
  </si>
  <si>
    <t>05</t>
  </si>
  <si>
    <t>00</t>
  </si>
  <si>
    <t>000</t>
  </si>
  <si>
    <t>Прочие мероприятия в области коомунального хозяйства</t>
  </si>
  <si>
    <t>-</t>
  </si>
  <si>
    <t>аппарат</t>
  </si>
  <si>
    <t>2028 год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</si>
  <si>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</si>
  <si>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</si>
  <si>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</si>
  <si>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</si>
  <si>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</si>
  <si>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000 10102210010000110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</si>
  <si>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</si>
  <si>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182 10102210011000110</t>
  </si>
  <si>
    <t>на 2026 год и на плановый период 2027 и 2028 годов</t>
  </si>
  <si>
    <t>РАСПРЕДЕЛЕНИЕ БЮДЖЕТНЫХ АССИГНОВАНИЙ БЮДЖЕТА ПОСЕЛЕНИЯ ПО ЦЕЛЕВЫМ СТАТЬЯМ (МУНИЦИПАЛЬНЫМ ПРОГРАММАМ НОВОЧЕРКАССКОГО СЕЛЬСОВЕТА И НЕПРОГРАММНЫМ  НАПРАВЛЕНИЯМ ДЕЯТЕЛЬНОСТИ), РАЗДЕЛАМ, ПОДРАЗДЕЛАМ, ГРУППАМ И  ПОДГРУППАМ ВИДОВ РАСХОДОВ КЛАССИФИКАЦИИ РАСХОДОВ НА 2026 ГОД И НА ПЛАНОВЫЙ ПЕРИОД 2027 И 2028 ГОДОВ</t>
  </si>
  <si>
    <t xml:space="preserve">Распределение бюджетных ассигнований бюджета поселения на 2026 год  и на плановый период 2027 и 2028 годов по разделам, подразделам расходов классификации расходов бюджета </t>
  </si>
  <si>
    <t>Новочеркасского сельсовета Саракташского района Оренбургской области</t>
  </si>
  <si>
    <t xml:space="preserve"> от 25.12.2025 №19  </t>
  </si>
  <si>
    <t xml:space="preserve"> от 25.12.2025 №19 </t>
  </si>
  <si>
    <t xml:space="preserve"> от 25.12.2025 №19</t>
  </si>
  <si>
    <t xml:space="preserve">Приложение № 4     
к решению Совета депутатов      
Новочеркасского сельсовета                                             Саракташского района                                                                             Оренбургской области    
  от 25.12.2025 №19  
</t>
  </si>
  <si>
    <t xml:space="preserve">  от 25.12.2025 №19 </t>
  </si>
  <si>
    <t>Приложение № 7</t>
  </si>
  <si>
    <t>к решению Совета депутатов</t>
  </si>
  <si>
    <t>Новочеркасского сельсовета Саракташского района           Оренбургской области</t>
  </si>
  <si>
    <t>Таблица 1</t>
  </si>
  <si>
    <t>№ п/п</t>
  </si>
  <si>
    <t>Наименование района</t>
  </si>
  <si>
    <t>2016 год</t>
  </si>
  <si>
    <t>1.</t>
  </si>
  <si>
    <t xml:space="preserve">Саракташский район </t>
  </si>
  <si>
    <t>ИТОГО</t>
  </si>
  <si>
    <t>Новочеркасского сельсовета</t>
  </si>
  <si>
    <t>Таблица 2</t>
  </si>
  <si>
    <t>Таблица 3</t>
  </si>
  <si>
    <t>Саракташский район</t>
  </si>
  <si>
    <t>Таблица 4</t>
  </si>
  <si>
    <t>Приложение № 8</t>
  </si>
  <si>
    <t>Новочеркасского сельсовета  Саракташского района Оренбургской области</t>
  </si>
  <si>
    <t>№ 
п/п</t>
  </si>
  <si>
    <t>Наименование показателя</t>
  </si>
  <si>
    <t>Расходы на оплату труда с начислениями (тыс. рублей), в том числе:</t>
  </si>
  <si>
    <t>1.1</t>
  </si>
  <si>
    <t>муниципальные должности и муниципальные служащие (за исключением муниципальных служащих получающих заработную плату на уровне МРОТ)</t>
  </si>
  <si>
    <t>1.2</t>
  </si>
  <si>
    <t>работники органов местного самоуправления (за исключением муниципальных служащих и работников,  получающих заработную плату на уровне МРОТ)</t>
  </si>
  <si>
    <t>1.3</t>
  </si>
  <si>
    <t>работники бюджетной сферы, поименованные в указах Президента Российской Федерации от 07.05.2012, в том числе:</t>
  </si>
  <si>
    <t>1.3.1</t>
  </si>
  <si>
    <t>итого работников учреждений культуры</t>
  </si>
  <si>
    <t>в сфере культуры</t>
  </si>
  <si>
    <t>в сфере архивов</t>
  </si>
  <si>
    <t>1.3.2</t>
  </si>
  <si>
    <t>итого работников дополнительного образования</t>
  </si>
  <si>
    <t>в сфере образования</t>
  </si>
  <si>
    <t>в сфере физической культуры и спорта</t>
  </si>
  <si>
    <t>1.4</t>
  </si>
  <si>
    <t>работники учреждений, не вошедшие в категории, поименованные в указах Президента Российской Федерации от 07.05.2012</t>
  </si>
  <si>
    <t>1.5</t>
  </si>
  <si>
    <t>работники организаций и учреждений, получающие заработную плату на уровне МРОТ (включая работников органов местного самоуправления)</t>
  </si>
  <si>
    <t>муниципальные служащие</t>
  </si>
  <si>
    <t>иные работники ОМСУ</t>
  </si>
  <si>
    <t>работники учреждений и организаций</t>
  </si>
  <si>
    <t>2</t>
  </si>
  <si>
    <t>Численность, в т.ч.:</t>
  </si>
  <si>
    <t>2.1</t>
  </si>
  <si>
    <t>муниципальные должности и муниципальные служащие  (за исключением муниципальных служащих получающих заработную плату на уровне МРОТ)</t>
  </si>
  <si>
    <t>2.2</t>
  </si>
  <si>
    <t>работники органов местного самоуправления (за исключением муниципальных служащих и получающих заработную плату на уровне МРОТ)</t>
  </si>
  <si>
    <t>2.3</t>
  </si>
  <si>
    <t>работники бюджетной сферы, поименованные в указах Президента Российской Федерации от 07.05.2012</t>
  </si>
  <si>
    <t>2.3.1</t>
  </si>
  <si>
    <t>2.3.2</t>
  </si>
  <si>
    <t>2.4</t>
  </si>
  <si>
    <t>2.5</t>
  </si>
  <si>
    <t>работники организаций и учреждений, получающие заработную плату на уровне МРОТ (включая работников органов местного самоуправления), в том числе:</t>
  </si>
  <si>
    <t>Расходы на оплату коммунальных услуг учреждений, включая автономные и бюджетные учреждения (тыс. рублей)</t>
  </si>
  <si>
    <t>Распределение межбюджетных трансфертов, передаваемых районному бюджету из бюджета муниципального образования Новочеркасский сельсовет Саракташского района Оренбургской области  на осуществление части полномочий по решению вопросов местного значения в соответствии с заключенными соглашениями на 2026 год и на плановый период 2027, 2028 годов</t>
  </si>
  <si>
    <t>Распределение иных межбюджетных трансфертов, передаваемых районному бюджету  на финансовое обеспечение части переданных полномочий по организации досуга и обеспечению жителей услугами организации культуры и библиотечного обслуживания на 2026 год и на плановый период 2027, 2028 годов</t>
  </si>
  <si>
    <t>Распределение иных межбюджетных трансфертов, передаваемых районному бюджету  на повышение заработной платы работников муниципальных учреждений культуры на 2026 год и на плановый период 2027, 2028 годов</t>
  </si>
  <si>
    <t>Распределение иных межбюджетных трансфертов, передаваемых районному бюджету  на осуществление части полномочий по решению вопросов местного значения в соответствии с заключенными соглашениями по осуществлению муниципального земельного контроля на 2026 год и на плановый период 2027, 2028 годов</t>
  </si>
  <si>
    <t>Распределение иных межбюджетных трансфертов, передаваемых районному бюджету  на осуществление части полномочий по решению вопросов местного значения в соответствии с заключенными соглашениями по внешнему муниципальному финансовому контролю на 2026 год  и на плановый период 2027, 2028 годов</t>
  </si>
  <si>
    <t xml:space="preserve">2026 год 
</t>
  </si>
  <si>
    <t>Ведомственная структура расходов бюджета поселения на 2026 год и на плановый период 2027 и 2028 годов</t>
  </si>
  <si>
    <t>Поступление доходов в бюджет поселения по кодам видов доходов, подвидов доходов на 2026 год и на плановый период 2027 и 2028 годов</t>
  </si>
  <si>
    <t>Наименование публичного обязательства</t>
  </si>
  <si>
    <t>Код бюджетной классификации</t>
  </si>
  <si>
    <t>Объем ассигнований на исполнение публичных нормативных обязательств</t>
  </si>
  <si>
    <t>Раздел</t>
  </si>
  <si>
    <t>Подраздел</t>
  </si>
  <si>
    <t>Целевая статья</t>
  </si>
  <si>
    <t>Итого</t>
  </si>
  <si>
    <t>(тыс.руб.)</t>
  </si>
  <si>
    <t>Распределение бюджетных ассигнований бюджета поселения по разделам, подразделам, целевым статьям (муниципальным программам Новочеркасского сельсовета и непрограммным направлениям деятельности), группам и подгруппам видов расходов классификации расходов бюджета  на 2026 год и на плановый период 2027 и 2028 годов</t>
  </si>
  <si>
    <t xml:space="preserve">Основные параметры первоочередных расходов местного бюджета на 2026 год </t>
  </si>
  <si>
    <t>01</t>
  </si>
  <si>
    <t>Объем бюджетных ассигнований на исполнение публичных нормативных обязательств, предусмотренных местным бюджетом муниципального образования Новочеркасский сельсовет на 2026 год и на плановый период 2027 и 2028 годов</t>
  </si>
  <si>
    <t xml:space="preserve">Приложение № 9                                       к решению Совета депутатов Новочеркасского сельсовета  Саракташского района Оренбургской области                                                от 25.12.2025 №19 </t>
  </si>
</sst>
</file>

<file path=xl/styles.xml><?xml version="1.0" encoding="utf-8"?>
<styleSheet xmlns="http://schemas.openxmlformats.org/spreadsheetml/2006/main">
  <numFmts count="15">
    <numFmt numFmtId="44" formatCode="_-* #,##0.00\ &quot;₽&quot;_-;\-* #,##0.00\ &quot;₽&quot;_-;_-* &quot;-&quot;??\ &quot;₽&quot;_-;_-@_-"/>
    <numFmt numFmtId="171" formatCode="_-* #,##0.00_р_._-;\-* #,##0.00_р_._-;_-* &quot;-&quot;??_р_._-;_-@_-"/>
    <numFmt numFmtId="172" formatCode="0000"/>
    <numFmt numFmtId="173" formatCode="00"/>
    <numFmt numFmtId="174" formatCode="0000000"/>
    <numFmt numFmtId="175" formatCode="000"/>
    <numFmt numFmtId="176" formatCode="#,##0.0"/>
    <numFmt numFmtId="182" formatCode="&quot;&quot;###,##0.00"/>
    <numFmt numFmtId="184" formatCode="_-* #,##0.0_р_._-;\-* #,##0.0_р_._-;_-* &quot;-&quot;??_р_._-;_-@_-"/>
    <numFmt numFmtId="185" formatCode="_-* #,##0_р_._-;\-* #,##0_р_._-;_-* &quot;-&quot;??_р_._-;_-@_-"/>
    <numFmt numFmtId="186" formatCode="0.00;[Red]0.00"/>
    <numFmt numFmtId="188" formatCode="0000000000"/>
    <numFmt numFmtId="190" formatCode="#,##0.00;[Red]#,##0.00"/>
    <numFmt numFmtId="194" formatCode="_(* #,##0.00_);_(* \(#,##0.00\);_(* &quot;-&quot;??_);_(@_)"/>
    <numFmt numFmtId="196" formatCode="#,##0.00;[Red]\-#,##0.00;0.00"/>
  </numFmts>
  <fonts count="34">
    <font>
      <sz val="10"/>
      <name val="Arial Cyr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4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color indexed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indexed="8"/>
      <name val="Calibri"/>
      <family val="2"/>
    </font>
    <font>
      <sz val="14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sz val="10"/>
      <name val="Arial CYR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78">
    <xf numFmtId="0" fontId="0" fillId="0" borderId="0"/>
    <xf numFmtId="44" fontId="14" fillId="0" borderId="0" applyFont="0" applyFill="0" applyBorder="0" applyAlignment="0" applyProtection="0"/>
    <xf numFmtId="0" fontId="33" fillId="0" borderId="0"/>
    <xf numFmtId="0" fontId="33" fillId="0" borderId="0"/>
    <xf numFmtId="0" fontId="6" fillId="0" borderId="0"/>
    <xf numFmtId="0" fontId="6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171" fontId="1" fillId="0" borderId="0" applyFont="0" applyFill="0" applyBorder="0" applyAlignment="0" applyProtection="0"/>
    <xf numFmtId="194" fontId="12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</cellStyleXfs>
  <cellXfs count="46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justify" vertical="top" wrapText="1"/>
    </xf>
    <xf numFmtId="3" fontId="2" fillId="0" borderId="0" xfId="0" applyNumberFormat="1" applyFont="1" applyAlignment="1">
      <alignment horizontal="right" wrapText="1"/>
    </xf>
    <xf numFmtId="3" fontId="3" fillId="0" borderId="0" xfId="0" applyNumberFormat="1" applyFont="1" applyAlignment="1">
      <alignment horizontal="right" wrapText="1"/>
    </xf>
    <xf numFmtId="3" fontId="0" fillId="0" borderId="0" xfId="0" applyNumberFormat="1" applyAlignment="1">
      <alignment horizontal="right"/>
    </xf>
    <xf numFmtId="0" fontId="3" fillId="0" borderId="1" xfId="0" applyFont="1" applyFill="1" applyBorder="1" applyAlignment="1">
      <alignment horizontal="justify" vertical="center"/>
    </xf>
    <xf numFmtId="0" fontId="3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justify" vertical="center"/>
    </xf>
    <xf numFmtId="0" fontId="7" fillId="0" borderId="0" xfId="0" applyFont="1"/>
    <xf numFmtId="176" fontId="2" fillId="0" borderId="1" xfId="0" applyNumberFormat="1" applyFont="1" applyFill="1" applyBorder="1" applyAlignment="1">
      <alignment horizontal="justify" vertical="top" wrapText="1"/>
    </xf>
    <xf numFmtId="4" fontId="2" fillId="0" borderId="1" xfId="0" applyNumberFormat="1" applyFont="1" applyBorder="1" applyAlignment="1">
      <alignment horizontal="right" wrapText="1"/>
    </xf>
    <xf numFmtId="4" fontId="2" fillId="0" borderId="1" xfId="0" applyNumberFormat="1" applyFont="1" applyBorder="1" applyAlignment="1">
      <alignment horizontal="right" vertical="top" wrapText="1"/>
    </xf>
    <xf numFmtId="4" fontId="3" fillId="0" borderId="1" xfId="0" applyNumberFormat="1" applyFont="1" applyFill="1" applyBorder="1"/>
    <xf numFmtId="4" fontId="2" fillId="0" borderId="1" xfId="0" applyNumberFormat="1" applyFont="1" applyFill="1" applyBorder="1"/>
    <xf numFmtId="0" fontId="9" fillId="0" borderId="2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left" vertical="top" wrapText="1"/>
    </xf>
    <xf numFmtId="182" fontId="9" fillId="0" borderId="2" xfId="0" applyNumberFormat="1" applyFont="1" applyFill="1" applyBorder="1" applyAlignment="1">
      <alignment horizontal="right" wrapText="1"/>
    </xf>
    <xf numFmtId="49" fontId="9" fillId="0" borderId="2" xfId="0" applyNumberFormat="1" applyFont="1" applyFill="1" applyBorder="1" applyAlignment="1">
      <alignment horizontal="center" wrapText="1"/>
    </xf>
    <xf numFmtId="0" fontId="9" fillId="0" borderId="3" xfId="0" applyFont="1" applyFill="1" applyBorder="1" applyAlignment="1">
      <alignment horizontal="left" vertical="top" wrapText="1"/>
    </xf>
    <xf numFmtId="49" fontId="9" fillId="0" borderId="3" xfId="0" applyNumberFormat="1" applyFont="1" applyFill="1" applyBorder="1" applyAlignment="1">
      <alignment horizontal="center" wrapText="1"/>
    </xf>
    <xf numFmtId="182" fontId="9" fillId="0" borderId="3" xfId="0" applyNumberFormat="1" applyFont="1" applyFill="1" applyBorder="1" applyAlignment="1">
      <alignment horizontal="right" wrapText="1"/>
    </xf>
    <xf numFmtId="182" fontId="9" fillId="0" borderId="1" xfId="0" applyNumberFormat="1" applyFont="1" applyFill="1" applyBorder="1" applyAlignment="1">
      <alignment horizontal="right" wrapText="1"/>
    </xf>
    <xf numFmtId="0" fontId="10" fillId="0" borderId="2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center" wrapText="1"/>
    </xf>
    <xf numFmtId="182" fontId="10" fillId="0" borderId="2" xfId="0" applyNumberFormat="1" applyFont="1" applyFill="1" applyBorder="1" applyAlignment="1">
      <alignment horizontal="right" wrapText="1"/>
    </xf>
    <xf numFmtId="49" fontId="10" fillId="0" borderId="2" xfId="0" applyNumberFormat="1" applyFont="1" applyFill="1" applyBorder="1" applyAlignment="1">
      <alignment horizontal="center" wrapText="1"/>
    </xf>
    <xf numFmtId="182" fontId="10" fillId="0" borderId="1" xfId="0" applyNumberFormat="1" applyFont="1" applyFill="1" applyBorder="1" applyAlignment="1">
      <alignment horizontal="right" wrapText="1"/>
    </xf>
    <xf numFmtId="0" fontId="9" fillId="0" borderId="4" xfId="0" applyFont="1" applyFill="1" applyBorder="1" applyAlignment="1">
      <alignment horizontal="left" vertical="top" wrapText="1"/>
    </xf>
    <xf numFmtId="3" fontId="9" fillId="0" borderId="2" xfId="0" applyNumberFormat="1" applyFont="1" applyFill="1" applyBorder="1" applyAlignment="1">
      <alignment horizontal="center" wrapText="1"/>
    </xf>
    <xf numFmtId="171" fontId="10" fillId="0" borderId="2" xfId="65" applyFont="1" applyFill="1" applyBorder="1" applyAlignment="1">
      <alignment horizontal="right" wrapText="1"/>
    </xf>
    <xf numFmtId="0" fontId="10" fillId="0" borderId="5" xfId="0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horizontal="center" wrapText="1"/>
    </xf>
    <xf numFmtId="182" fontId="10" fillId="0" borderId="5" xfId="0" applyNumberFormat="1" applyFont="1" applyFill="1" applyBorder="1" applyAlignment="1">
      <alignment horizontal="right" wrapText="1"/>
    </xf>
    <xf numFmtId="0" fontId="9" fillId="0" borderId="1" xfId="0" applyFont="1" applyFill="1" applyBorder="1" applyAlignment="1">
      <alignment horizontal="left" vertical="top" wrapText="1"/>
    </xf>
    <xf numFmtId="49" fontId="9" fillId="0" borderId="1" xfId="0" applyNumberFormat="1" applyFont="1" applyFill="1" applyBorder="1" applyAlignment="1">
      <alignment horizontal="center" wrapText="1"/>
    </xf>
    <xf numFmtId="49" fontId="10" fillId="0" borderId="1" xfId="0" applyNumberFormat="1" applyFont="1" applyFill="1" applyBorder="1" applyAlignment="1">
      <alignment horizontal="center" wrapText="1"/>
    </xf>
    <xf numFmtId="0" fontId="10" fillId="0" borderId="6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7" applyNumberFormat="1" applyFont="1" applyFill="1" applyBorder="1" applyAlignment="1" applyProtection="1">
      <alignment horizontal="center" vertical="center" wrapText="1"/>
      <protection hidden="1"/>
    </xf>
    <xf numFmtId="173" fontId="3" fillId="0" borderId="1" xfId="7" applyNumberFormat="1" applyFont="1" applyFill="1" applyBorder="1" applyAlignment="1" applyProtection="1">
      <protection hidden="1"/>
    </xf>
    <xf numFmtId="173" fontId="2" fillId="0" borderId="1" xfId="7" applyNumberFormat="1" applyFont="1" applyFill="1" applyBorder="1" applyAlignment="1" applyProtection="1">
      <protection hidden="1"/>
    </xf>
    <xf numFmtId="173" fontId="3" fillId="0" borderId="1" xfId="0" applyNumberFormat="1" applyFont="1" applyFill="1" applyBorder="1" applyAlignment="1">
      <alignment vertical="center"/>
    </xf>
    <xf numFmtId="173" fontId="2" fillId="0" borderId="1" xfId="0" applyNumberFormat="1" applyFont="1" applyFill="1" applyBorder="1" applyAlignment="1">
      <alignment vertical="top" wrapText="1"/>
    </xf>
    <xf numFmtId="173" fontId="2" fillId="0" borderId="1" xfId="0" applyNumberFormat="1" applyFont="1" applyFill="1" applyBorder="1" applyAlignment="1">
      <alignment vertical="center"/>
    </xf>
    <xf numFmtId="173" fontId="2" fillId="0" borderId="1" xfId="0" applyNumberFormat="1" applyFont="1" applyFill="1" applyBorder="1" applyAlignment="1">
      <alignment vertical="center" wrapText="1"/>
    </xf>
    <xf numFmtId="173" fontId="2" fillId="0" borderId="1" xfId="0" quotePrefix="1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quotePrefix="1" applyFont="1" applyFill="1" applyBorder="1" applyAlignment="1">
      <alignment horizontal="left" vertical="center"/>
    </xf>
    <xf numFmtId="173" fontId="2" fillId="0" borderId="1" xfId="0" applyNumberFormat="1" applyFont="1" applyFill="1" applyBorder="1" applyAlignment="1">
      <alignment horizontal="right" vertical="center"/>
    </xf>
    <xf numFmtId="173" fontId="3" fillId="0" borderId="1" xfId="7" applyNumberFormat="1" applyFont="1" applyFill="1" applyBorder="1" applyAlignment="1" applyProtection="1">
      <alignment horizontal="right" vertical="center" wrapText="1"/>
      <protection hidden="1"/>
    </xf>
    <xf numFmtId="186" fontId="3" fillId="0" borderId="1" xfId="0" applyNumberFormat="1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justify" vertical="top" wrapText="1"/>
    </xf>
    <xf numFmtId="190" fontId="2" fillId="0" borderId="1" xfId="0" applyNumberFormat="1" applyFont="1" applyBorder="1" applyAlignment="1">
      <alignment horizontal="right" wrapText="1"/>
    </xf>
    <xf numFmtId="0" fontId="9" fillId="0" borderId="2" xfId="0" applyNumberFormat="1" applyFont="1" applyFill="1" applyBorder="1" applyAlignment="1">
      <alignment horizontal="left" vertical="top" wrapText="1"/>
    </xf>
    <xf numFmtId="3" fontId="2" fillId="0" borderId="0" xfId="0" applyNumberFormat="1" applyFont="1" applyFill="1" applyAlignment="1">
      <alignment horizontal="right" wrapText="1"/>
    </xf>
    <xf numFmtId="0" fontId="2" fillId="0" borderId="0" xfId="0" applyFont="1" applyFill="1"/>
    <xf numFmtId="3" fontId="2" fillId="0" borderId="0" xfId="0" applyNumberFormat="1" applyFont="1" applyFill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3" fontId="3" fillId="0" borderId="1" xfId="0" applyNumberFormat="1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4" fillId="0" borderId="0" xfId="0" applyFont="1" applyFill="1"/>
    <xf numFmtId="0" fontId="11" fillId="0" borderId="0" xfId="0" applyFont="1" applyFill="1"/>
    <xf numFmtId="0" fontId="3" fillId="0" borderId="1" xfId="0" applyFont="1" applyFill="1" applyBorder="1"/>
    <xf numFmtId="0" fontId="11" fillId="0" borderId="8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/>
    </xf>
    <xf numFmtId="3" fontId="4" fillId="0" borderId="0" xfId="0" applyNumberFormat="1" applyFont="1" applyFill="1"/>
    <xf numFmtId="0" fontId="9" fillId="0" borderId="0" xfId="0" applyFont="1" applyFill="1" applyBorder="1" applyAlignment="1">
      <alignment horizontal="center" wrapText="1"/>
    </xf>
    <xf numFmtId="49" fontId="9" fillId="2" borderId="9" xfId="55" applyNumberFormat="1" applyFont="1" applyFill="1" applyBorder="1" applyAlignment="1">
      <alignment horizontal="center" wrapText="1"/>
    </xf>
    <xf numFmtId="0" fontId="9" fillId="2" borderId="2" xfId="50" applyFont="1" applyFill="1" applyBorder="1" applyAlignment="1">
      <alignment horizontal="left" vertical="top" wrapText="1"/>
    </xf>
    <xf numFmtId="49" fontId="9" fillId="0" borderId="9" xfId="55" applyNumberFormat="1" applyFont="1" applyFill="1" applyBorder="1" applyAlignment="1">
      <alignment horizontal="center" wrapText="1"/>
    </xf>
    <xf numFmtId="0" fontId="9" fillId="0" borderId="2" xfId="50" applyFont="1" applyFill="1" applyBorder="1" applyAlignment="1">
      <alignment horizontal="left" vertical="top" wrapText="1"/>
    </xf>
    <xf numFmtId="0" fontId="16" fillId="0" borderId="8" xfId="7" applyNumberFormat="1" applyFont="1" applyFill="1" applyBorder="1" applyAlignment="1" applyProtection="1">
      <alignment horizontal="left" vertical="justify" wrapText="1"/>
      <protection hidden="1"/>
    </xf>
    <xf numFmtId="0" fontId="11" fillId="0" borderId="0" xfId="7" applyNumberFormat="1" applyFont="1" applyFill="1" applyAlignment="1" applyProtection="1">
      <alignment horizontal="justify" vertical="justify"/>
      <protection hidden="1"/>
    </xf>
    <xf numFmtId="172" fontId="16" fillId="0" borderId="1" xfId="7" applyNumberFormat="1" applyFont="1" applyFill="1" applyBorder="1" applyAlignment="1" applyProtection="1">
      <alignment horizontal="justify" vertical="justify" wrapText="1"/>
      <protection hidden="1"/>
    </xf>
    <xf numFmtId="175" fontId="16" fillId="0" borderId="6" xfId="7" applyNumberFormat="1" applyFont="1" applyFill="1" applyBorder="1" applyAlignment="1" applyProtection="1">
      <alignment horizontal="left" vertical="justify" wrapText="1"/>
      <protection hidden="1"/>
    </xf>
    <xf numFmtId="0" fontId="17" fillId="0" borderId="1" xfId="7" applyNumberFormat="1" applyFont="1" applyFill="1" applyBorder="1" applyAlignment="1" applyProtection="1">
      <alignment horizontal="left" vertical="justify" wrapText="1"/>
      <protection hidden="1"/>
    </xf>
    <xf numFmtId="173" fontId="17" fillId="0" borderId="1" xfId="7" applyNumberFormat="1" applyFont="1" applyFill="1" applyBorder="1" applyAlignment="1" applyProtection="1">
      <alignment wrapText="1"/>
      <protection hidden="1"/>
    </xf>
    <xf numFmtId="173" fontId="16" fillId="0" borderId="1" xfId="7" applyNumberFormat="1" applyFont="1" applyFill="1" applyBorder="1" applyAlignment="1" applyProtection="1">
      <alignment wrapText="1"/>
      <protection hidden="1"/>
    </xf>
    <xf numFmtId="175" fontId="16" fillId="0" borderId="6" xfId="7" applyNumberFormat="1" applyFont="1" applyFill="1" applyBorder="1" applyAlignment="1" applyProtection="1">
      <alignment horizontal="justify" vertical="justify" wrapText="1"/>
      <protection hidden="1"/>
    </xf>
    <xf numFmtId="0" fontId="16" fillId="0" borderId="1" xfId="7" applyNumberFormat="1" applyFont="1" applyFill="1" applyBorder="1" applyAlignment="1" applyProtection="1">
      <alignment horizontal="justify" vertical="justify" wrapText="1"/>
      <protection hidden="1"/>
    </xf>
    <xf numFmtId="0" fontId="17" fillId="0" borderId="1" xfId="7" applyNumberFormat="1" applyFont="1" applyFill="1" applyBorder="1" applyAlignment="1" applyProtection="1">
      <alignment horizontal="justify" vertical="justify" wrapText="1"/>
      <protection hidden="1"/>
    </xf>
    <xf numFmtId="0" fontId="16" fillId="0" borderId="1" xfId="7" applyNumberFormat="1" applyFont="1" applyFill="1" applyBorder="1" applyAlignment="1" applyProtection="1">
      <alignment horizontal="left" vertical="justify" wrapText="1"/>
      <protection hidden="1"/>
    </xf>
    <xf numFmtId="172" fontId="16" fillId="0" borderId="1" xfId="7" applyNumberFormat="1" applyFont="1" applyFill="1" applyBorder="1" applyAlignment="1" applyProtection="1">
      <alignment horizontal="left" vertical="justify" wrapText="1"/>
      <protection hidden="1"/>
    </xf>
    <xf numFmtId="0" fontId="16" fillId="0" borderId="10" xfId="7" applyNumberFormat="1" applyFont="1" applyFill="1" applyBorder="1" applyAlignment="1" applyProtection="1">
      <alignment horizontal="center" vertical="top" wrapText="1"/>
      <protection hidden="1"/>
    </xf>
    <xf numFmtId="0" fontId="16" fillId="0" borderId="10" xfId="7" applyNumberFormat="1" applyFont="1" applyFill="1" applyBorder="1" applyAlignment="1" applyProtection="1">
      <alignment horizontal="right" vertical="top" wrapText="1"/>
      <protection hidden="1"/>
    </xf>
    <xf numFmtId="0" fontId="16" fillId="0" borderId="10" xfId="7" applyNumberFormat="1" applyFont="1" applyFill="1" applyBorder="1" applyAlignment="1" applyProtection="1">
      <alignment horizontal="center" vertical="center" wrapText="1"/>
      <protection hidden="1"/>
    </xf>
    <xf numFmtId="188" fontId="16" fillId="0" borderId="1" xfId="7" applyNumberFormat="1" applyFont="1" applyFill="1" applyBorder="1" applyAlignment="1" applyProtection="1">
      <alignment horizontal="right"/>
      <protection hidden="1"/>
    </xf>
    <xf numFmtId="188" fontId="17" fillId="0" borderId="1" xfId="7" applyNumberFormat="1" applyFont="1" applyFill="1" applyBorder="1" applyAlignment="1" applyProtection="1">
      <alignment horizontal="right"/>
      <protection hidden="1"/>
    </xf>
    <xf numFmtId="175" fontId="16" fillId="0" borderId="11" xfId="7" applyNumberFormat="1" applyFont="1" applyFill="1" applyBorder="1" applyAlignment="1" applyProtection="1">
      <alignment horizontal="left" vertical="justify" wrapText="1"/>
      <protection hidden="1"/>
    </xf>
    <xf numFmtId="0" fontId="18" fillId="0" borderId="1" xfId="2" applyFont="1" applyFill="1" applyBorder="1"/>
    <xf numFmtId="0" fontId="20" fillId="0" borderId="1" xfId="2" applyFont="1" applyFill="1" applyBorder="1" applyAlignment="1">
      <alignment horizontal="right"/>
    </xf>
    <xf numFmtId="0" fontId="16" fillId="0" borderId="1" xfId="7" applyNumberFormat="1" applyFont="1" applyFill="1" applyBorder="1" applyAlignment="1" applyProtection="1">
      <alignment horizontal="center"/>
      <protection hidden="1"/>
    </xf>
    <xf numFmtId="3" fontId="16" fillId="0" borderId="1" xfId="7" applyNumberFormat="1" applyFont="1" applyFill="1" applyBorder="1" applyAlignment="1" applyProtection="1">
      <alignment horizontal="center"/>
      <protection hidden="1"/>
    </xf>
    <xf numFmtId="188" fontId="16" fillId="0" borderId="12" xfId="7" applyNumberFormat="1" applyFont="1" applyFill="1" applyBorder="1" applyAlignment="1" applyProtection="1">
      <alignment horizontal="center"/>
      <protection hidden="1"/>
    </xf>
    <xf numFmtId="172" fontId="16" fillId="0" borderId="12" xfId="7" applyNumberFormat="1" applyFont="1" applyFill="1" applyBorder="1" applyAlignment="1" applyProtection="1">
      <alignment horizontal="left" vertical="justify" wrapText="1"/>
      <protection hidden="1"/>
    </xf>
    <xf numFmtId="0" fontId="18" fillId="0" borderId="1" xfId="2" applyFont="1" applyFill="1" applyBorder="1" applyAlignment="1">
      <alignment horizontal="right"/>
    </xf>
    <xf numFmtId="44" fontId="11" fillId="0" borderId="0" xfId="1" applyFont="1" applyFill="1" applyAlignment="1" applyProtection="1">
      <alignment horizontal="justify" vertical="justify"/>
      <protection hidden="1"/>
    </xf>
    <xf numFmtId="44" fontId="3" fillId="0" borderId="0" xfId="1" applyFont="1" applyFill="1" applyAlignment="1" applyProtection="1">
      <alignment wrapText="1"/>
      <protection hidden="1"/>
    </xf>
    <xf numFmtId="0" fontId="16" fillId="0" borderId="12" xfId="7" applyNumberFormat="1" applyFont="1" applyFill="1" applyBorder="1" applyAlignment="1" applyProtection="1">
      <alignment horizontal="left" vertical="justify" wrapText="1"/>
      <protection hidden="1"/>
    </xf>
    <xf numFmtId="175" fontId="16" fillId="0" borderId="12" xfId="7" applyNumberFormat="1" applyFont="1" applyFill="1" applyBorder="1" applyAlignment="1" applyProtection="1">
      <alignment horizontal="left" vertical="justify" wrapText="1"/>
      <protection hidden="1"/>
    </xf>
    <xf numFmtId="175" fontId="16" fillId="0" borderId="1" xfId="7" applyNumberFormat="1" applyFont="1" applyFill="1" applyBorder="1" applyAlignment="1" applyProtection="1">
      <alignment horizontal="justify" vertical="justify" wrapText="1"/>
      <protection hidden="1"/>
    </xf>
    <xf numFmtId="175" fontId="16" fillId="0" borderId="11" xfId="7" applyNumberFormat="1" applyFont="1" applyFill="1" applyBorder="1" applyAlignment="1" applyProtection="1">
      <alignment horizontal="justify" vertical="justify" wrapText="1"/>
      <protection hidden="1"/>
    </xf>
    <xf numFmtId="175" fontId="16" fillId="0" borderId="12" xfId="7" applyNumberFormat="1" applyFont="1" applyFill="1" applyBorder="1" applyAlignment="1" applyProtection="1">
      <alignment horizontal="justify" vertical="justify" wrapText="1"/>
      <protection hidden="1"/>
    </xf>
    <xf numFmtId="175" fontId="16" fillId="0" borderId="1" xfId="7" applyNumberFormat="1" applyFont="1" applyFill="1" applyBorder="1" applyAlignment="1" applyProtection="1">
      <alignment horizontal="center" wrapText="1"/>
      <protection hidden="1"/>
    </xf>
    <xf numFmtId="175" fontId="17" fillId="0" borderId="1" xfId="7" applyNumberFormat="1" applyFont="1" applyFill="1" applyBorder="1" applyAlignment="1" applyProtection="1">
      <alignment horizontal="center" wrapText="1"/>
      <protection hidden="1"/>
    </xf>
    <xf numFmtId="186" fontId="16" fillId="0" borderId="13" xfId="7" applyNumberFormat="1" applyFont="1" applyFill="1" applyBorder="1" applyAlignment="1" applyProtection="1">
      <alignment horizontal="right" vertical="center" wrapText="1"/>
      <protection hidden="1"/>
    </xf>
    <xf numFmtId="186" fontId="16" fillId="0" borderId="1" xfId="7" applyNumberFormat="1" applyFont="1" applyFill="1" applyBorder="1" applyAlignment="1" applyProtection="1">
      <alignment horizontal="right" vertical="center" wrapText="1"/>
      <protection hidden="1"/>
    </xf>
    <xf numFmtId="196" fontId="16" fillId="0" borderId="1" xfId="7" applyNumberFormat="1" applyFont="1" applyFill="1" applyBorder="1" applyAlignment="1" applyProtection="1">
      <alignment horizontal="right"/>
      <protection hidden="1"/>
    </xf>
    <xf numFmtId="196" fontId="17" fillId="0" borderId="1" xfId="7" applyNumberFormat="1" applyFont="1" applyFill="1" applyBorder="1" applyAlignment="1" applyProtection="1">
      <alignment horizontal="right"/>
      <protection hidden="1"/>
    </xf>
    <xf numFmtId="0" fontId="16" fillId="0" borderId="8" xfId="7" applyNumberFormat="1" applyFont="1" applyFill="1" applyBorder="1" applyAlignment="1" applyProtection="1">
      <alignment vertical="justify" wrapText="1"/>
      <protection hidden="1"/>
    </xf>
    <xf numFmtId="0" fontId="17" fillId="0" borderId="8" xfId="7" applyNumberFormat="1" applyFont="1" applyFill="1" applyBorder="1" applyAlignment="1" applyProtection="1">
      <alignment vertical="justify" wrapText="1"/>
      <protection hidden="1"/>
    </xf>
    <xf numFmtId="172" fontId="16" fillId="0" borderId="8" xfId="7" applyNumberFormat="1" applyFont="1" applyFill="1" applyBorder="1" applyAlignment="1" applyProtection="1">
      <alignment horizontal="left" vertical="justify" wrapText="1"/>
      <protection hidden="1"/>
    </xf>
    <xf numFmtId="174" fontId="17" fillId="0" borderId="1" xfId="7" applyNumberFormat="1" applyFont="1" applyFill="1" applyBorder="1" applyAlignment="1" applyProtection="1">
      <alignment horizontal="left" vertical="justify" wrapText="1"/>
      <protection hidden="1"/>
    </xf>
    <xf numFmtId="175" fontId="16" fillId="0" borderId="1" xfId="7" applyNumberFormat="1" applyFont="1" applyFill="1" applyBorder="1" applyAlignment="1" applyProtection="1">
      <alignment horizontal="left" vertical="justify" wrapText="1"/>
      <protection hidden="1"/>
    </xf>
    <xf numFmtId="173" fontId="16" fillId="0" borderId="8" xfId="7" applyNumberFormat="1" applyFont="1" applyFill="1" applyBorder="1" applyAlignment="1" applyProtection="1">
      <protection hidden="1"/>
    </xf>
    <xf numFmtId="188" fontId="16" fillId="0" borderId="8" xfId="7" applyNumberFormat="1" applyFont="1" applyFill="1" applyBorder="1" applyAlignment="1" applyProtection="1">
      <alignment horizontal="right"/>
      <protection hidden="1"/>
    </xf>
    <xf numFmtId="175" fontId="16" fillId="0" borderId="1" xfId="7" applyNumberFormat="1" applyFont="1" applyFill="1" applyBorder="1" applyAlignment="1" applyProtection="1">
      <alignment horizontal="center"/>
      <protection hidden="1"/>
    </xf>
    <xf numFmtId="173" fontId="17" fillId="0" borderId="8" xfId="7" applyNumberFormat="1" applyFont="1" applyFill="1" applyBorder="1" applyAlignment="1" applyProtection="1">
      <protection hidden="1"/>
    </xf>
    <xf numFmtId="175" fontId="17" fillId="0" borderId="1" xfId="7" applyNumberFormat="1" applyFont="1" applyFill="1" applyBorder="1" applyAlignment="1" applyProtection="1">
      <alignment horizontal="center"/>
      <protection hidden="1"/>
    </xf>
    <xf numFmtId="175" fontId="16" fillId="0" borderId="1" xfId="7" applyNumberFormat="1" applyFont="1" applyFill="1" applyBorder="1" applyAlignment="1" applyProtection="1">
      <alignment horizontal="right" wrapText="1"/>
      <protection hidden="1"/>
    </xf>
    <xf numFmtId="175" fontId="17" fillId="0" borderId="1" xfId="7" applyNumberFormat="1" applyFont="1" applyFill="1" applyBorder="1" applyAlignment="1" applyProtection="1">
      <alignment horizontal="right" wrapText="1"/>
      <protection hidden="1"/>
    </xf>
    <xf numFmtId="174" fontId="17" fillId="0" borderId="1" xfId="7" applyNumberFormat="1" applyFont="1" applyFill="1" applyBorder="1" applyAlignment="1" applyProtection="1">
      <alignment horizontal="justify" vertical="justify" wrapText="1"/>
      <protection hidden="1"/>
    </xf>
    <xf numFmtId="172" fontId="16" fillId="0" borderId="12" xfId="7" applyNumberFormat="1" applyFont="1" applyFill="1" applyBorder="1" applyAlignment="1" applyProtection="1">
      <alignment horizontal="justify" vertical="justify" wrapText="1"/>
      <protection hidden="1"/>
    </xf>
    <xf numFmtId="0" fontId="11" fillId="0" borderId="0" xfId="7" applyNumberFormat="1" applyFont="1" applyFill="1" applyAlignment="1" applyProtection="1">
      <alignment horizontal="justify" vertical="justify" wrapText="1"/>
      <protection hidden="1"/>
    </xf>
    <xf numFmtId="0" fontId="2" fillId="0" borderId="0" xfId="7" applyNumberFormat="1" applyFont="1" applyFill="1" applyAlignment="1" applyProtection="1">
      <alignment horizontal="centerContinuous" wrapText="1"/>
      <protection hidden="1"/>
    </xf>
    <xf numFmtId="0" fontId="3" fillId="0" borderId="0" xfId="7" applyNumberFormat="1" applyFont="1" applyFill="1" applyAlignment="1" applyProtection="1">
      <alignment horizontal="centerContinuous" wrapText="1"/>
      <protection hidden="1"/>
    </xf>
    <xf numFmtId="0" fontId="3" fillId="0" borderId="0" xfId="7" applyNumberFormat="1" applyFont="1" applyFill="1" applyAlignment="1" applyProtection="1">
      <alignment horizontal="centerContinuous" vertical="top" wrapText="1"/>
      <protection hidden="1"/>
    </xf>
    <xf numFmtId="0" fontId="3" fillId="0" borderId="0" xfId="7" applyNumberFormat="1" applyFont="1" applyFill="1" applyAlignment="1" applyProtection="1">
      <alignment horizontal="right" vertical="top" wrapText="1"/>
      <protection hidden="1"/>
    </xf>
    <xf numFmtId="188" fontId="16" fillId="0" borderId="1" xfId="7" applyNumberFormat="1" applyFont="1" applyFill="1" applyBorder="1" applyAlignment="1" applyProtection="1">
      <alignment horizontal="right" wrapText="1"/>
      <protection hidden="1"/>
    </xf>
    <xf numFmtId="188" fontId="17" fillId="0" borderId="1" xfId="7" applyNumberFormat="1" applyFont="1" applyFill="1" applyBorder="1" applyAlignment="1" applyProtection="1">
      <alignment horizontal="right" wrapText="1"/>
      <protection hidden="1"/>
    </xf>
    <xf numFmtId="0" fontId="20" fillId="0" borderId="1" xfId="3" applyFont="1" applyFill="1" applyBorder="1" applyAlignment="1">
      <alignment horizontal="right" wrapText="1"/>
    </xf>
    <xf numFmtId="0" fontId="18" fillId="0" borderId="1" xfId="3" applyFont="1" applyFill="1" applyBorder="1" applyAlignment="1">
      <alignment wrapText="1"/>
    </xf>
    <xf numFmtId="0" fontId="18" fillId="0" borderId="1" xfId="3" applyFont="1" applyFill="1" applyBorder="1" applyAlignment="1">
      <alignment horizontal="right" wrapText="1"/>
    </xf>
    <xf numFmtId="188" fontId="16" fillId="0" borderId="1" xfId="7" applyNumberFormat="1" applyFont="1" applyFill="1" applyBorder="1" applyAlignment="1" applyProtection="1">
      <alignment horizontal="center" wrapText="1"/>
      <protection hidden="1"/>
    </xf>
    <xf numFmtId="0" fontId="16" fillId="0" borderId="1" xfId="7" applyNumberFormat="1" applyFont="1" applyFill="1" applyBorder="1" applyAlignment="1" applyProtection="1">
      <alignment horizontal="center" wrapText="1"/>
      <protection hidden="1"/>
    </xf>
    <xf numFmtId="3" fontId="16" fillId="0" borderId="1" xfId="7" applyNumberFormat="1" applyFont="1" applyFill="1" applyBorder="1" applyAlignment="1" applyProtection="1">
      <alignment horizontal="center" wrapText="1"/>
      <protection hidden="1"/>
    </xf>
    <xf numFmtId="188" fontId="16" fillId="0" borderId="12" xfId="7" applyNumberFormat="1" applyFont="1" applyFill="1" applyBorder="1" applyAlignment="1" applyProtection="1">
      <alignment horizontal="center" wrapText="1"/>
      <protection hidden="1"/>
    </xf>
    <xf numFmtId="188" fontId="16" fillId="0" borderId="8" xfId="7" applyNumberFormat="1" applyFont="1" applyFill="1" applyBorder="1" applyAlignment="1" applyProtection="1">
      <alignment horizontal="right" wrapText="1"/>
      <protection hidden="1"/>
    </xf>
    <xf numFmtId="186" fontId="20" fillId="0" borderId="1" xfId="3" applyNumberFormat="1" applyFont="1" applyFill="1" applyBorder="1" applyAlignment="1">
      <alignment horizontal="right" vertical="center" wrapText="1"/>
    </xf>
    <xf numFmtId="196" fontId="16" fillId="0" borderId="1" xfId="7" applyNumberFormat="1" applyFont="1" applyFill="1" applyBorder="1" applyAlignment="1" applyProtection="1">
      <alignment horizontal="right" wrapText="1"/>
      <protection hidden="1"/>
    </xf>
    <xf numFmtId="196" fontId="17" fillId="0" borderId="1" xfId="7" applyNumberFormat="1" applyFont="1" applyFill="1" applyBorder="1" applyAlignment="1" applyProtection="1">
      <alignment horizontal="right" wrapText="1"/>
      <protection hidden="1"/>
    </xf>
    <xf numFmtId="196" fontId="17" fillId="0" borderId="14" xfId="7" applyNumberFormat="1" applyFont="1" applyFill="1" applyBorder="1" applyAlignment="1" applyProtection="1">
      <alignment horizontal="right" wrapText="1"/>
      <protection hidden="1"/>
    </xf>
    <xf numFmtId="171" fontId="16" fillId="0" borderId="1" xfId="67" applyFont="1" applyFill="1" applyBorder="1" applyAlignment="1" applyProtection="1">
      <alignment horizontal="right" wrapText="1"/>
      <protection hidden="1"/>
    </xf>
    <xf numFmtId="188" fontId="20" fillId="0" borderId="1" xfId="2" applyNumberFormat="1" applyFont="1" applyFill="1" applyBorder="1"/>
    <xf numFmtId="0" fontId="20" fillId="0" borderId="1" xfId="2" applyFont="1" applyFill="1" applyBorder="1"/>
    <xf numFmtId="188" fontId="20" fillId="0" borderId="1" xfId="3" applyNumberFormat="1" applyFont="1" applyFill="1" applyBorder="1" applyAlignment="1">
      <alignment wrapText="1"/>
    </xf>
    <xf numFmtId="0" fontId="20" fillId="0" borderId="1" xfId="3" applyFont="1" applyFill="1" applyBorder="1" applyAlignment="1">
      <alignment wrapText="1"/>
    </xf>
    <xf numFmtId="173" fontId="16" fillId="0" borderId="1" xfId="7" applyNumberFormat="1" applyFont="1" applyFill="1" applyBorder="1" applyAlignment="1" applyProtection="1">
      <alignment horizontal="center" wrapText="1"/>
      <protection hidden="1"/>
    </xf>
    <xf numFmtId="173" fontId="17" fillId="0" borderId="1" xfId="7" applyNumberFormat="1" applyFont="1" applyFill="1" applyBorder="1" applyAlignment="1" applyProtection="1">
      <alignment horizontal="center" wrapText="1"/>
      <protection hidden="1"/>
    </xf>
    <xf numFmtId="173" fontId="16" fillId="0" borderId="8" xfId="7" applyNumberFormat="1" applyFont="1" applyFill="1" applyBorder="1" applyAlignment="1" applyProtection="1">
      <alignment horizontal="center" wrapText="1"/>
      <protection hidden="1"/>
    </xf>
    <xf numFmtId="173" fontId="17" fillId="0" borderId="8" xfId="7" applyNumberFormat="1" applyFont="1" applyFill="1" applyBorder="1" applyAlignment="1" applyProtection="1">
      <alignment horizontal="center" wrapText="1"/>
      <protection hidden="1"/>
    </xf>
    <xf numFmtId="0" fontId="4" fillId="0" borderId="0" xfId="7" applyFont="1" applyAlignment="1" applyProtection="1">
      <alignment horizontal="justify" vertical="justify"/>
      <protection hidden="1"/>
    </xf>
    <xf numFmtId="0" fontId="3" fillId="0" borderId="0" xfId="7" applyNumberFormat="1" applyFont="1" applyFill="1" applyAlignment="1" applyProtection="1">
      <alignment horizontal="right" vertical="top"/>
      <protection hidden="1"/>
    </xf>
    <xf numFmtId="0" fontId="3" fillId="0" borderId="0" xfId="7" applyNumberFormat="1" applyFont="1" applyFill="1" applyAlignment="1" applyProtection="1">
      <alignment horizontal="centerContinuous" vertical="top"/>
      <protection hidden="1"/>
    </xf>
    <xf numFmtId="0" fontId="16" fillId="0" borderId="0" xfId="7" applyNumberFormat="1" applyFont="1" applyFill="1" applyAlignment="1" applyProtection="1">
      <alignment horizontal="justify" vertical="justify"/>
      <protection hidden="1"/>
    </xf>
    <xf numFmtId="0" fontId="16" fillId="0" borderId="0" xfId="7" applyNumberFormat="1" applyFont="1" applyFill="1" applyAlignment="1" applyProtection="1">
      <alignment horizontal="right" vertical="top"/>
      <protection hidden="1"/>
    </xf>
    <xf numFmtId="0" fontId="16" fillId="0" borderId="0" xfId="7" applyNumberFormat="1" applyFont="1" applyFill="1" applyAlignment="1" applyProtection="1">
      <alignment horizontal="centerContinuous" vertical="top"/>
      <protection hidden="1"/>
    </xf>
    <xf numFmtId="0" fontId="16" fillId="0" borderId="1" xfId="7" applyNumberFormat="1" applyFont="1" applyFill="1" applyBorder="1" applyAlignment="1" applyProtection="1">
      <alignment horizontal="center" vertical="center"/>
      <protection hidden="1"/>
    </xf>
    <xf numFmtId="0" fontId="16" fillId="0" borderId="1" xfId="7" applyNumberFormat="1" applyFont="1" applyFill="1" applyBorder="1" applyAlignment="1" applyProtection="1">
      <alignment horizontal="center" vertical="center" wrapText="1"/>
      <protection hidden="1"/>
    </xf>
    <xf numFmtId="188" fontId="16" fillId="0" borderId="1" xfId="7" applyNumberFormat="1" applyFont="1" applyFill="1" applyBorder="1" applyAlignment="1" applyProtection="1">
      <alignment horizontal="right" vertical="center" wrapText="1"/>
      <protection hidden="1"/>
    </xf>
    <xf numFmtId="173" fontId="16" fillId="0" borderId="1" xfId="7" applyNumberFormat="1" applyFont="1" applyFill="1" applyBorder="1" applyAlignment="1" applyProtection="1">
      <alignment horizontal="right" vertical="center" wrapText="1"/>
      <protection hidden="1"/>
    </xf>
    <xf numFmtId="175" fontId="16" fillId="0" borderId="1" xfId="7" applyNumberFormat="1" applyFont="1" applyFill="1" applyBorder="1" applyAlignment="1" applyProtection="1">
      <alignment horizontal="right" vertical="center" wrapText="1"/>
      <protection hidden="1"/>
    </xf>
    <xf numFmtId="174" fontId="16" fillId="0" borderId="1" xfId="7" applyNumberFormat="1" applyFont="1" applyFill="1" applyBorder="1" applyAlignment="1" applyProtection="1">
      <alignment horizontal="left" vertical="justify" wrapText="1"/>
      <protection hidden="1"/>
    </xf>
    <xf numFmtId="196" fontId="16" fillId="0" borderId="1" xfId="7" applyNumberFormat="1" applyFont="1" applyFill="1" applyBorder="1" applyAlignment="1" applyProtection="1">
      <alignment vertical="center"/>
      <protection hidden="1"/>
    </xf>
    <xf numFmtId="196" fontId="16" fillId="0" borderId="1" xfId="7" applyNumberFormat="1" applyFont="1" applyFill="1" applyBorder="1" applyAlignment="1" applyProtection="1">
      <protection hidden="1"/>
    </xf>
    <xf numFmtId="0" fontId="23" fillId="0" borderId="1" xfId="0" applyFont="1" applyFill="1" applyBorder="1" applyAlignment="1">
      <alignment horizontal="right"/>
    </xf>
    <xf numFmtId="0" fontId="0" fillId="0" borderId="0" xfId="0" applyFill="1" applyAlignment="1">
      <alignment horizontal="right"/>
    </xf>
    <xf numFmtId="0" fontId="12" fillId="0" borderId="0" xfId="7" applyFont="1" applyFill="1" applyAlignment="1" applyProtection="1">
      <alignment vertical="top" wrapText="1"/>
      <protection hidden="1"/>
    </xf>
    <xf numFmtId="0" fontId="12" fillId="0" borderId="0" xfId="7" applyFont="1" applyFill="1" applyAlignment="1" applyProtection="1">
      <alignment horizontal="right" vertical="top"/>
      <protection hidden="1"/>
    </xf>
    <xf numFmtId="186" fontId="16" fillId="0" borderId="1" xfId="7" applyNumberFormat="1" applyFont="1" applyFill="1" applyBorder="1" applyAlignment="1" applyProtection="1">
      <alignment vertical="center" wrapText="1"/>
      <protection hidden="1"/>
    </xf>
    <xf numFmtId="186" fontId="20" fillId="0" borderId="1" xfId="0" applyNumberFormat="1" applyFont="1" applyFill="1" applyBorder="1" applyAlignment="1">
      <alignment vertical="center" wrapText="1"/>
    </xf>
    <xf numFmtId="173" fontId="16" fillId="0" borderId="1" xfId="7" applyNumberFormat="1" applyFont="1" applyFill="1" applyBorder="1" applyAlignment="1" applyProtection="1">
      <alignment horizontal="right" wrapText="1"/>
      <protection hidden="1"/>
    </xf>
    <xf numFmtId="173" fontId="17" fillId="0" borderId="1" xfId="7" applyNumberFormat="1" applyFont="1" applyFill="1" applyBorder="1" applyAlignment="1" applyProtection="1">
      <alignment horizontal="right" wrapText="1"/>
      <protection hidden="1"/>
    </xf>
    <xf numFmtId="196" fontId="17" fillId="0" borderId="1" xfId="7" applyNumberFormat="1" applyFont="1" applyFill="1" applyBorder="1" applyAlignment="1" applyProtection="1">
      <protection hidden="1"/>
    </xf>
    <xf numFmtId="0" fontId="24" fillId="0" borderId="1" xfId="0" applyFont="1" applyFill="1" applyBorder="1" applyAlignment="1">
      <alignment horizontal="right"/>
    </xf>
    <xf numFmtId="194" fontId="17" fillId="0" borderId="1" xfId="66" applyFont="1" applyFill="1" applyBorder="1" applyAlignment="1" applyProtection="1">
      <alignment horizontal="right"/>
      <protection hidden="1"/>
    </xf>
    <xf numFmtId="49" fontId="17" fillId="0" borderId="1" xfId="7" applyNumberFormat="1" applyFont="1" applyFill="1" applyBorder="1" applyAlignment="1" applyProtection="1">
      <alignment horizontal="right" wrapText="1"/>
      <protection hidden="1"/>
    </xf>
    <xf numFmtId="182" fontId="11" fillId="0" borderId="1" xfId="0" applyNumberFormat="1" applyFont="1" applyFill="1" applyBorder="1" applyAlignment="1">
      <alignment horizontal="right"/>
    </xf>
    <xf numFmtId="3" fontId="2" fillId="0" borderId="0" xfId="0" applyNumberFormat="1" applyFont="1" applyFill="1" applyAlignment="1">
      <alignment horizontal="right"/>
    </xf>
    <xf numFmtId="0" fontId="0" fillId="0" borderId="0" xfId="0" applyFill="1"/>
    <xf numFmtId="0" fontId="25" fillId="0" borderId="1" xfId="0" applyFont="1" applyFill="1" applyBorder="1" applyAlignment="1">
      <alignment horizontal="right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4" fillId="0" borderId="0" xfId="7" applyFont="1" applyFill="1" applyAlignment="1" applyProtection="1">
      <alignment horizontal="justify" vertical="justify" wrapText="1"/>
      <protection hidden="1"/>
    </xf>
    <xf numFmtId="0" fontId="33" fillId="0" borderId="0" xfId="3" applyFill="1" applyAlignment="1">
      <alignment horizontal="right" wrapText="1"/>
    </xf>
    <xf numFmtId="0" fontId="33" fillId="0" borderId="0" xfId="3" applyFill="1" applyAlignment="1">
      <alignment wrapText="1"/>
    </xf>
    <xf numFmtId="0" fontId="12" fillId="0" borderId="0" xfId="7" applyFont="1" applyFill="1" applyAlignment="1" applyProtection="1">
      <alignment horizontal="center" wrapText="1"/>
      <protection hidden="1"/>
    </xf>
    <xf numFmtId="0" fontId="15" fillId="0" borderId="0" xfId="3" applyFont="1" applyFill="1" applyAlignment="1">
      <alignment horizontal="right" wrapText="1"/>
    </xf>
    <xf numFmtId="0" fontId="20" fillId="0" borderId="15" xfId="3" applyFont="1" applyFill="1" applyBorder="1" applyAlignment="1">
      <alignment horizontal="center" vertical="center" wrapText="1"/>
    </xf>
    <xf numFmtId="196" fontId="0" fillId="0" borderId="0" xfId="0" applyNumberFormat="1" applyFill="1"/>
    <xf numFmtId="0" fontId="18" fillId="0" borderId="0" xfId="3" applyFont="1" applyFill="1" applyAlignment="1">
      <alignment wrapText="1"/>
    </xf>
    <xf numFmtId="2" fontId="0" fillId="0" borderId="0" xfId="0" applyNumberFormat="1" applyFill="1"/>
    <xf numFmtId="0" fontId="20" fillId="0" borderId="8" xfId="3" applyFont="1" applyFill="1" applyBorder="1" applyAlignment="1">
      <alignment wrapText="1"/>
    </xf>
    <xf numFmtId="0" fontId="18" fillId="0" borderId="8" xfId="3" applyFont="1" applyFill="1" applyBorder="1" applyAlignment="1">
      <alignment wrapText="1"/>
    </xf>
    <xf numFmtId="196" fontId="16" fillId="0" borderId="14" xfId="7" applyNumberFormat="1" applyFont="1" applyFill="1" applyBorder="1" applyAlignment="1" applyProtection="1">
      <alignment horizontal="right" wrapText="1"/>
      <protection hidden="1"/>
    </xf>
    <xf numFmtId="172" fontId="16" fillId="0" borderId="8" xfId="7" applyNumberFormat="1" applyFont="1" applyFill="1" applyBorder="1" applyAlignment="1" applyProtection="1">
      <alignment vertical="justify" wrapText="1"/>
      <protection hidden="1"/>
    </xf>
    <xf numFmtId="0" fontId="19" fillId="0" borderId="0" xfId="7" applyFont="1" applyFill="1" applyAlignment="1" applyProtection="1">
      <alignment horizontal="justify" vertical="justify" wrapText="1"/>
      <protection hidden="1"/>
    </xf>
    <xf numFmtId="171" fontId="1" fillId="0" borderId="0" xfId="65" applyFont="1"/>
    <xf numFmtId="0" fontId="19" fillId="0" borderId="0" xfId="29" applyNumberFormat="1" applyFont="1" applyFill="1" applyAlignment="1" applyProtection="1">
      <protection hidden="1"/>
    </xf>
    <xf numFmtId="0" fontId="19" fillId="0" borderId="0" xfId="29" applyNumberFormat="1" applyFont="1" applyFill="1" applyAlignment="1" applyProtection="1">
      <alignment wrapText="1"/>
      <protection hidden="1"/>
    </xf>
    <xf numFmtId="196" fontId="19" fillId="0" borderId="0" xfId="29" applyNumberFormat="1" applyFont="1" applyFill="1" applyAlignment="1" applyProtection="1">
      <protection hidden="1"/>
    </xf>
    <xf numFmtId="185" fontId="1" fillId="0" borderId="0" xfId="65" applyNumberFormat="1" applyFont="1"/>
    <xf numFmtId="171" fontId="7" fillId="0" borderId="0" xfId="65" applyFont="1"/>
    <xf numFmtId="0" fontId="26" fillId="0" borderId="0" xfId="0" applyFont="1" applyAlignment="1">
      <alignment horizontal="center" wrapText="1"/>
    </xf>
    <xf numFmtId="185" fontId="26" fillId="0" borderId="0" xfId="65" applyNumberFormat="1" applyFont="1" applyAlignment="1">
      <alignment horizontal="center" wrapText="1"/>
    </xf>
    <xf numFmtId="0" fontId="0" fillId="0" borderId="0" xfId="0" applyAlignment="1">
      <alignment horizontal="right" vertical="center"/>
    </xf>
    <xf numFmtId="0" fontId="17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center" vertical="center"/>
    </xf>
    <xf numFmtId="185" fontId="17" fillId="0" borderId="1" xfId="65" applyNumberFormat="1" applyFont="1" applyBorder="1" applyAlignment="1">
      <alignment horizontal="center" vertical="center" wrapText="1"/>
    </xf>
    <xf numFmtId="0" fontId="16" fillId="0" borderId="1" xfId="65" applyNumberFormat="1" applyFont="1" applyBorder="1" applyAlignment="1">
      <alignment horizontal="center"/>
    </xf>
    <xf numFmtId="0" fontId="17" fillId="0" borderId="1" xfId="0" applyFont="1" applyBorder="1"/>
    <xf numFmtId="0" fontId="17" fillId="0" borderId="1" xfId="0" applyFont="1" applyBorder="1" applyAlignment="1">
      <alignment horizontal="left"/>
    </xf>
    <xf numFmtId="185" fontId="17" fillId="0" borderId="1" xfId="65" applyNumberFormat="1" applyFont="1" applyFill="1" applyBorder="1"/>
    <xf numFmtId="171" fontId="17" fillId="0" borderId="1" xfId="65" applyFont="1" applyBorder="1"/>
    <xf numFmtId="0" fontId="16" fillId="0" borderId="1" xfId="0" applyFont="1" applyBorder="1" applyAlignment="1">
      <alignment horizontal="center"/>
    </xf>
    <xf numFmtId="0" fontId="16" fillId="0" borderId="1" xfId="0" applyFont="1" applyBorder="1"/>
    <xf numFmtId="185" fontId="20" fillId="0" borderId="1" xfId="65" applyNumberFormat="1" applyFont="1" applyFill="1" applyBorder="1"/>
    <xf numFmtId="171" fontId="16" fillId="0" borderId="1" xfId="65" applyFont="1" applyBorder="1" applyAlignment="1">
      <alignment horizontal="center"/>
    </xf>
    <xf numFmtId="185" fontId="3" fillId="0" borderId="0" xfId="65" applyNumberFormat="1" applyFont="1" applyAlignment="1">
      <alignment horizontal="center" wrapText="1"/>
    </xf>
    <xf numFmtId="0" fontId="16" fillId="0" borderId="1" xfId="65" applyNumberFormat="1" applyFont="1" applyBorder="1" applyAlignment="1">
      <alignment horizontal="right"/>
    </xf>
    <xf numFmtId="196" fontId="17" fillId="0" borderId="1" xfId="29" applyNumberFormat="1" applyFont="1" applyFill="1" applyBorder="1" applyAlignment="1" applyProtection="1">
      <protection hidden="1"/>
    </xf>
    <xf numFmtId="171" fontId="16" fillId="0" borderId="1" xfId="65" applyFont="1" applyBorder="1"/>
    <xf numFmtId="171" fontId="0" fillId="0" borderId="0" xfId="0" applyNumberFormat="1"/>
    <xf numFmtId="0" fontId="4" fillId="0" borderId="0" xfId="0" applyFont="1" applyAlignment="1"/>
    <xf numFmtId="0" fontId="11" fillId="0" borderId="0" xfId="0" applyFont="1" applyAlignment="1">
      <alignment horizontal="center" wrapText="1"/>
    </xf>
    <xf numFmtId="0" fontId="19" fillId="0" borderId="0" xfId="0" applyFont="1" applyAlignment="1">
      <alignment horizontal="right" vertical="center" wrapText="1"/>
    </xf>
    <xf numFmtId="171" fontId="16" fillId="0" borderId="1" xfId="65" applyNumberFormat="1" applyFont="1" applyBorder="1" applyAlignment="1">
      <alignment horizontal="center"/>
    </xf>
    <xf numFmtId="171" fontId="17" fillId="0" borderId="1" xfId="65" applyNumberFormat="1" applyFont="1" applyBorder="1"/>
    <xf numFmtId="171" fontId="16" fillId="0" borderId="1" xfId="65" applyNumberFormat="1" applyFont="1" applyBorder="1"/>
    <xf numFmtId="0" fontId="28" fillId="0" borderId="0" xfId="64" applyFont="1" applyAlignment="1">
      <alignment horizontal="center" vertical="center"/>
    </xf>
    <xf numFmtId="0" fontId="28" fillId="0" borderId="0" xfId="64" applyFont="1"/>
    <xf numFmtId="0" fontId="28" fillId="0" borderId="0" xfId="64" applyFont="1" applyAlignment="1">
      <alignment vertical="center"/>
    </xf>
    <xf numFmtId="0" fontId="28" fillId="0" borderId="0" xfId="64" applyFont="1" applyAlignment="1">
      <alignment horizontal="center"/>
    </xf>
    <xf numFmtId="49" fontId="21" fillId="0" borderId="1" xfId="64" applyNumberFormat="1" applyFont="1" applyFill="1" applyBorder="1" applyAlignment="1">
      <alignment horizontal="center"/>
    </xf>
    <xf numFmtId="0" fontId="21" fillId="0" borderId="1" xfId="64" applyFont="1" applyFill="1" applyBorder="1" applyAlignment="1">
      <alignment horizontal="left" vertical="top" wrapText="1"/>
    </xf>
    <xf numFmtId="4" fontId="21" fillId="0" borderId="1" xfId="64" applyNumberFormat="1" applyFont="1" applyFill="1" applyBorder="1" applyAlignment="1">
      <alignment vertical="center"/>
    </xf>
    <xf numFmtId="49" fontId="28" fillId="0" borderId="1" xfId="64" applyNumberFormat="1" applyFont="1" applyFill="1" applyBorder="1" applyAlignment="1">
      <alignment horizontal="center"/>
    </xf>
    <xf numFmtId="0" fontId="28" fillId="0" borderId="1" xfId="64" applyFont="1" applyFill="1" applyBorder="1" applyAlignment="1">
      <alignment horizontal="left" vertical="top" wrapText="1"/>
    </xf>
    <xf numFmtId="0" fontId="28" fillId="0" borderId="1" xfId="64" applyFont="1" applyFill="1" applyBorder="1" applyAlignment="1">
      <alignment horizontal="left" wrapText="1"/>
    </xf>
    <xf numFmtId="49" fontId="29" fillId="0" borderId="1" xfId="64" applyNumberFormat="1" applyFont="1" applyFill="1" applyBorder="1" applyAlignment="1">
      <alignment horizontal="center"/>
    </xf>
    <xf numFmtId="0" fontId="28" fillId="2" borderId="0" xfId="64" applyFont="1" applyFill="1"/>
    <xf numFmtId="0" fontId="28" fillId="0" borderId="0" xfId="64" applyFont="1" applyAlignment="1">
      <alignment wrapText="1"/>
    </xf>
    <xf numFmtId="0" fontId="21" fillId="0" borderId="1" xfId="64" applyFont="1" applyFill="1" applyBorder="1" applyAlignment="1">
      <alignment horizontal="left" wrapText="1"/>
    </xf>
    <xf numFmtId="0" fontId="21" fillId="0" borderId="0" xfId="64" applyFont="1" applyAlignment="1">
      <alignment wrapText="1"/>
    </xf>
    <xf numFmtId="0" fontId="21" fillId="0" borderId="0" xfId="64" applyFont="1"/>
    <xf numFmtId="0" fontId="28" fillId="0" borderId="1" xfId="64" applyFont="1" applyBorder="1" applyAlignment="1">
      <alignment wrapText="1"/>
    </xf>
    <xf numFmtId="0" fontId="28" fillId="0" borderId="1" xfId="64" applyFont="1" applyBorder="1"/>
    <xf numFmtId="0" fontId="28" fillId="0" borderId="1" xfId="64" applyFont="1" applyFill="1" applyBorder="1" applyAlignment="1">
      <alignment wrapText="1"/>
    </xf>
    <xf numFmtId="0" fontId="21" fillId="0" borderId="1" xfId="64" applyNumberFormat="1" applyFont="1" applyFill="1" applyBorder="1" applyAlignment="1">
      <alignment horizontal="center"/>
    </xf>
    <xf numFmtId="171" fontId="21" fillId="0" borderId="1" xfId="65" applyFont="1" applyBorder="1"/>
    <xf numFmtId="0" fontId="28" fillId="3" borderId="0" xfId="64" applyFont="1" applyFill="1" applyAlignment="1">
      <alignment horizontal="center" vertical="center"/>
    </xf>
    <xf numFmtId="0" fontId="28" fillId="3" borderId="0" xfId="64" applyFont="1" applyFill="1"/>
    <xf numFmtId="0" fontId="28" fillId="3" borderId="0" xfId="64" applyFont="1" applyFill="1" applyAlignment="1">
      <alignment horizontal="center" vertical="center" wrapText="1"/>
    </xf>
    <xf numFmtId="0" fontId="28" fillId="3" borderId="0" xfId="64" applyFont="1" applyFill="1" applyAlignment="1">
      <alignment wrapText="1"/>
    </xf>
    <xf numFmtId="0" fontId="21" fillId="3" borderId="0" xfId="64" applyFont="1" applyFill="1" applyAlignment="1">
      <alignment wrapText="1"/>
    </xf>
    <xf numFmtId="0" fontId="28" fillId="0" borderId="0" xfId="64" applyFont="1" applyFill="1" applyAlignment="1">
      <alignment horizontal="center" vertical="center"/>
    </xf>
    <xf numFmtId="0" fontId="28" fillId="0" borderId="0" xfId="64" applyFont="1" applyFill="1"/>
    <xf numFmtId="0" fontId="28" fillId="0" borderId="0" xfId="64" applyFont="1" applyFill="1" applyAlignment="1">
      <alignment vertical="center" wrapText="1"/>
    </xf>
    <xf numFmtId="0" fontId="28" fillId="0" borderId="16" xfId="64" applyFont="1" applyFill="1" applyBorder="1" applyAlignment="1">
      <alignment vertical="center" wrapText="1"/>
    </xf>
    <xf numFmtId="0" fontId="28" fillId="0" borderId="16" xfId="64" applyFont="1" applyFill="1" applyBorder="1" applyAlignment="1">
      <alignment horizontal="right" vertical="center" wrapText="1"/>
    </xf>
    <xf numFmtId="0" fontId="28" fillId="0" borderId="1" xfId="64" applyFont="1" applyFill="1" applyBorder="1" applyAlignment="1">
      <alignment horizontal="center" vertical="center" wrapText="1"/>
    </xf>
    <xf numFmtId="0" fontId="28" fillId="0" borderId="1" xfId="64" applyFont="1" applyFill="1" applyBorder="1" applyAlignment="1">
      <alignment horizontal="center" vertical="center"/>
    </xf>
    <xf numFmtId="0" fontId="28" fillId="0" borderId="1" xfId="64" applyFont="1" applyFill="1" applyBorder="1" applyAlignment="1">
      <alignment horizontal="center"/>
    </xf>
    <xf numFmtId="176" fontId="28" fillId="0" borderId="1" xfId="64" applyNumberFormat="1" applyFont="1" applyFill="1" applyBorder="1" applyAlignment="1">
      <alignment horizontal="right" vertical="center"/>
    </xf>
    <xf numFmtId="176" fontId="28" fillId="0" borderId="1" xfId="64" applyNumberFormat="1" applyFont="1" applyFill="1" applyBorder="1" applyAlignment="1">
      <alignment horizontal="right" vertical="center" wrapText="1"/>
    </xf>
    <xf numFmtId="184" fontId="28" fillId="0" borderId="1" xfId="65" applyNumberFormat="1" applyFont="1" applyFill="1" applyBorder="1" applyAlignment="1">
      <alignment horizontal="right" wrapText="1"/>
    </xf>
    <xf numFmtId="184" fontId="30" fillId="0" borderId="1" xfId="65" applyNumberFormat="1" applyFont="1" applyFill="1" applyBorder="1" applyAlignment="1">
      <alignment horizontal="right" wrapText="1"/>
    </xf>
    <xf numFmtId="0" fontId="21" fillId="0" borderId="1" xfId="64" applyFont="1" applyFill="1" applyBorder="1" applyAlignment="1">
      <alignment wrapText="1"/>
    </xf>
    <xf numFmtId="0" fontId="0" fillId="0" borderId="0" xfId="0" applyAlignment="1">
      <alignment wrapText="1"/>
    </xf>
    <xf numFmtId="0" fontId="2" fillId="0" borderId="0" xfId="0" applyFont="1" applyFill="1" applyAlignment="1"/>
    <xf numFmtId="0" fontId="4" fillId="0" borderId="0" xfId="0" applyFont="1" applyFill="1" applyBorder="1" applyAlignment="1">
      <alignment horizontal="center" vertical="top" wrapText="1"/>
    </xf>
    <xf numFmtId="3" fontId="4" fillId="0" borderId="0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center" wrapText="1"/>
    </xf>
    <xf numFmtId="3" fontId="0" fillId="0" borderId="0" xfId="0" applyNumberFormat="1" applyFill="1"/>
    <xf numFmtId="0" fontId="13" fillId="0" borderId="0" xfId="0" applyFont="1" applyFill="1"/>
    <xf numFmtId="0" fontId="8" fillId="0" borderId="0" xfId="0" applyFont="1" applyFill="1"/>
    <xf numFmtId="0" fontId="7" fillId="0" borderId="0" xfId="0" applyFont="1" applyFill="1"/>
    <xf numFmtId="0" fontId="2" fillId="0" borderId="1" xfId="0" applyFont="1" applyFill="1" applyBorder="1" applyAlignment="1">
      <alignment wrapText="1"/>
    </xf>
    <xf numFmtId="173" fontId="2" fillId="0" borderId="1" xfId="0" applyNumberFormat="1" applyFont="1" applyFill="1" applyBorder="1" applyAlignment="1">
      <alignment wrapText="1"/>
    </xf>
    <xf numFmtId="0" fontId="0" fillId="0" borderId="0" xfId="0" applyFont="1" applyFill="1"/>
    <xf numFmtId="4" fontId="2" fillId="0" borderId="1" xfId="0" applyNumberFormat="1" applyFont="1" applyFill="1" applyBorder="1" applyAlignment="1">
      <alignment horizontal="right"/>
    </xf>
    <xf numFmtId="4" fontId="0" fillId="0" borderId="0" xfId="0" applyNumberFormat="1" applyFill="1"/>
    <xf numFmtId="44" fontId="4" fillId="0" borderId="0" xfId="1" applyFont="1" applyFill="1" applyAlignment="1" applyProtection="1">
      <alignment horizontal="justify" vertical="justify"/>
      <protection hidden="1"/>
    </xf>
    <xf numFmtId="44" fontId="4" fillId="0" borderId="0" xfId="1" applyFont="1" applyFill="1" applyAlignment="1" applyProtection="1">
      <alignment vertical="justify"/>
      <protection hidden="1"/>
    </xf>
    <xf numFmtId="0" fontId="20" fillId="0" borderId="0" xfId="2" applyFont="1" applyFill="1" applyAlignment="1"/>
    <xf numFmtId="0" fontId="24" fillId="0" borderId="0" xfId="2" applyFont="1" applyFill="1"/>
    <xf numFmtId="0" fontId="20" fillId="0" borderId="17" xfId="2" applyFont="1" applyFill="1" applyBorder="1" applyAlignment="1"/>
    <xf numFmtId="0" fontId="20" fillId="0" borderId="17" xfId="2" applyFont="1" applyFill="1" applyBorder="1" applyAlignment="1">
      <alignment horizontal="right"/>
    </xf>
    <xf numFmtId="0" fontId="20" fillId="0" borderId="10" xfId="2" applyFont="1" applyFill="1" applyBorder="1" applyAlignment="1">
      <alignment horizontal="center" vertical="center" wrapText="1"/>
    </xf>
    <xf numFmtId="0" fontId="18" fillId="0" borderId="0" xfId="2" applyFont="1" applyFill="1"/>
    <xf numFmtId="0" fontId="20" fillId="0" borderId="8" xfId="2" applyFont="1" applyFill="1" applyBorder="1"/>
    <xf numFmtId="0" fontId="18" fillId="0" borderId="8" xfId="2" applyFont="1" applyFill="1" applyBorder="1"/>
    <xf numFmtId="0" fontId="19" fillId="0" borderId="0" xfId="7" applyFont="1" applyFill="1" applyAlignment="1" applyProtection="1">
      <alignment horizontal="justify" vertical="justify"/>
      <protection hidden="1"/>
    </xf>
    <xf numFmtId="0" fontId="19" fillId="0" borderId="0" xfId="0" applyFont="1" applyFill="1"/>
    <xf numFmtId="0" fontId="12" fillId="0" borderId="0" xfId="7" applyFont="1" applyFill="1" applyProtection="1">
      <protection hidden="1"/>
    </xf>
    <xf numFmtId="0" fontId="22" fillId="0" borderId="0" xfId="7" applyFont="1" applyFill="1" applyProtection="1">
      <protection hidden="1"/>
    </xf>
    <xf numFmtId="0" fontId="24" fillId="0" borderId="0" xfId="0" applyFont="1" applyFill="1" applyAlignment="1">
      <alignment horizontal="right"/>
    </xf>
    <xf numFmtId="0" fontId="25" fillId="0" borderId="1" xfId="0" applyNumberFormat="1" applyFont="1" applyFill="1" applyBorder="1" applyAlignment="1">
      <alignment horizontal="center" vertical="center" wrapText="1"/>
    </xf>
    <xf numFmtId="188" fontId="25" fillId="0" borderId="1" xfId="0" applyNumberFormat="1" applyFont="1" applyFill="1" applyBorder="1" applyAlignment="1">
      <alignment horizontal="right"/>
    </xf>
    <xf numFmtId="173" fontId="0" fillId="0" borderId="1" xfId="0" applyNumberFormat="1" applyFill="1" applyBorder="1" applyAlignment="1">
      <alignment horizontal="right"/>
    </xf>
    <xf numFmtId="0" fontId="0" fillId="0" borderId="1" xfId="0" applyFill="1" applyBorder="1"/>
    <xf numFmtId="0" fontId="23" fillId="0" borderId="1" xfId="0" applyFont="1" applyFill="1" applyBorder="1" applyAlignment="1">
      <alignment horizontal="center"/>
    </xf>
    <xf numFmtId="0" fontId="32" fillId="0" borderId="18" xfId="0" applyFont="1" applyBorder="1" applyAlignment="1">
      <alignment horizontal="center" wrapText="1"/>
    </xf>
    <xf numFmtId="4" fontId="32" fillId="0" borderId="18" xfId="0" applyNumberFormat="1" applyFont="1" applyBorder="1" applyAlignment="1">
      <alignment horizontal="center" wrapText="1"/>
    </xf>
    <xf numFmtId="0" fontId="19" fillId="0" borderId="20" xfId="0" applyFont="1" applyBorder="1" applyAlignment="1">
      <alignment horizontal="center" vertical="top" wrapText="1"/>
    </xf>
    <xf numFmtId="0" fontId="19" fillId="0" borderId="18" xfId="0" applyFont="1" applyBorder="1" applyAlignment="1">
      <alignment wrapText="1"/>
    </xf>
    <xf numFmtId="0" fontId="31" fillId="0" borderId="0" xfId="0" applyFont="1"/>
    <xf numFmtId="2" fontId="32" fillId="0" borderId="18" xfId="0" applyNumberFormat="1" applyFont="1" applyBorder="1" applyAlignment="1">
      <alignment horizontal="center" wrapText="1"/>
    </xf>
    <xf numFmtId="0" fontId="19" fillId="0" borderId="21" xfId="0" applyFont="1" applyBorder="1" applyAlignment="1">
      <alignment horizontal="center" wrapText="1"/>
    </xf>
    <xf numFmtId="0" fontId="18" fillId="0" borderId="22" xfId="3" applyFont="1" applyFill="1" applyBorder="1" applyAlignment="1">
      <alignment wrapText="1"/>
    </xf>
    <xf numFmtId="4" fontId="19" fillId="0" borderId="22" xfId="0" applyNumberFormat="1" applyFont="1" applyBorder="1" applyAlignment="1">
      <alignment horizontal="center" wrapText="1"/>
    </xf>
    <xf numFmtId="2" fontId="19" fillId="0" borderId="22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3" fontId="2" fillId="0" borderId="0" xfId="0" applyNumberFormat="1" applyFont="1" applyFill="1" applyAlignment="1">
      <alignment horizontal="right" wrapText="1"/>
    </xf>
    <xf numFmtId="0" fontId="0" fillId="0" borderId="0" xfId="0" applyFill="1" applyAlignment="1">
      <alignment horizontal="right" wrapText="1"/>
    </xf>
    <xf numFmtId="0" fontId="0" fillId="0" borderId="0" xfId="0" applyFont="1" applyFill="1" applyAlignment="1">
      <alignment horizontal="right" wrapText="1"/>
    </xf>
    <xf numFmtId="0" fontId="2" fillId="0" borderId="0" xfId="0" applyFont="1" applyFill="1" applyAlignment="1">
      <alignment horizontal="right" wrapText="1"/>
    </xf>
    <xf numFmtId="0" fontId="3" fillId="0" borderId="0" xfId="0" applyFont="1" applyFill="1" applyAlignment="1">
      <alignment horizontal="center" vertical="center" wrapText="1"/>
    </xf>
    <xf numFmtId="0" fontId="16" fillId="0" borderId="11" xfId="7" applyNumberFormat="1" applyFont="1" applyFill="1" applyBorder="1" applyAlignment="1" applyProtection="1">
      <alignment horizontal="left" vertical="justify"/>
      <protection hidden="1"/>
    </xf>
    <xf numFmtId="0" fontId="16" fillId="0" borderId="12" xfId="7" applyNumberFormat="1" applyFont="1" applyFill="1" applyBorder="1" applyAlignment="1" applyProtection="1">
      <alignment horizontal="left" vertical="justify"/>
      <protection hidden="1"/>
    </xf>
    <xf numFmtId="0" fontId="16" fillId="0" borderId="19" xfId="7" applyNumberFormat="1" applyFont="1" applyFill="1" applyBorder="1" applyAlignment="1" applyProtection="1">
      <alignment horizontal="left" vertical="justify"/>
      <protection hidden="1"/>
    </xf>
    <xf numFmtId="0" fontId="17" fillId="0" borderId="1" xfId="7" applyNumberFormat="1" applyFont="1" applyFill="1" applyBorder="1" applyAlignment="1" applyProtection="1">
      <alignment horizontal="left" vertical="justify" wrapText="1"/>
      <protection hidden="1"/>
    </xf>
    <xf numFmtId="175" fontId="21" fillId="0" borderId="0" xfId="2" applyNumberFormat="1" applyFont="1" applyFill="1" applyAlignment="1">
      <alignment horizontal="center" wrapText="1"/>
    </xf>
    <xf numFmtId="175" fontId="16" fillId="0" borderId="6" xfId="7" applyNumberFormat="1" applyFont="1" applyFill="1" applyBorder="1" applyAlignment="1" applyProtection="1">
      <alignment horizontal="justify" vertical="justify" wrapText="1"/>
      <protection hidden="1"/>
    </xf>
    <xf numFmtId="175" fontId="16" fillId="0" borderId="1" xfId="7" applyNumberFormat="1" applyFont="1" applyFill="1" applyBorder="1" applyAlignment="1" applyProtection="1">
      <alignment horizontal="justify" vertical="justify" wrapText="1"/>
      <protection hidden="1"/>
    </xf>
    <xf numFmtId="0" fontId="16" fillId="0" borderId="8" xfId="7" applyNumberFormat="1" applyFont="1" applyFill="1" applyBorder="1" applyAlignment="1" applyProtection="1">
      <alignment horizontal="left" vertical="justify" wrapText="1"/>
      <protection hidden="1"/>
    </xf>
    <xf numFmtId="0" fontId="16" fillId="0" borderId="12" xfId="7" applyNumberFormat="1" applyFont="1" applyFill="1" applyBorder="1" applyAlignment="1" applyProtection="1">
      <alignment horizontal="left" vertical="justify" wrapText="1"/>
      <protection hidden="1"/>
    </xf>
    <xf numFmtId="0" fontId="16" fillId="0" borderId="19" xfId="7" applyNumberFormat="1" applyFont="1" applyFill="1" applyBorder="1" applyAlignment="1" applyProtection="1">
      <alignment horizontal="left" vertical="justify" wrapText="1"/>
      <protection hidden="1"/>
    </xf>
    <xf numFmtId="0" fontId="17" fillId="0" borderId="1" xfId="7" applyNumberFormat="1" applyFont="1" applyFill="1" applyBorder="1" applyAlignment="1" applyProtection="1">
      <alignment horizontal="justify" vertical="justify" wrapText="1"/>
      <protection hidden="1"/>
    </xf>
    <xf numFmtId="0" fontId="20" fillId="0" borderId="12" xfId="2" applyFont="1" applyFill="1" applyBorder="1" applyAlignment="1">
      <alignment horizontal="left" vertical="justify" wrapText="1"/>
    </xf>
    <xf numFmtId="0" fontId="20" fillId="0" borderId="19" xfId="2" applyFont="1" applyFill="1" applyBorder="1" applyAlignment="1">
      <alignment horizontal="left" vertical="justify" wrapText="1"/>
    </xf>
    <xf numFmtId="0" fontId="16" fillId="0" borderId="23" xfId="7" applyNumberFormat="1" applyFont="1" applyFill="1" applyBorder="1" applyAlignment="1" applyProtection="1">
      <alignment horizontal="center" vertical="justify"/>
      <protection hidden="1"/>
    </xf>
    <xf numFmtId="0" fontId="16" fillId="0" borderId="10" xfId="7" applyNumberFormat="1" applyFont="1" applyFill="1" applyBorder="1" applyAlignment="1" applyProtection="1">
      <alignment horizontal="center" vertical="justify"/>
      <protection hidden="1"/>
    </xf>
    <xf numFmtId="0" fontId="17" fillId="0" borderId="8" xfId="7" applyNumberFormat="1" applyFont="1" applyFill="1" applyBorder="1" applyAlignment="1" applyProtection="1">
      <alignment horizontal="left" vertical="justify" wrapText="1"/>
      <protection hidden="1"/>
    </xf>
    <xf numFmtId="0" fontId="17" fillId="0" borderId="12" xfId="7" applyNumberFormat="1" applyFont="1" applyFill="1" applyBorder="1" applyAlignment="1" applyProtection="1">
      <alignment horizontal="left" vertical="justify" wrapText="1"/>
      <protection hidden="1"/>
    </xf>
    <xf numFmtId="0" fontId="17" fillId="0" borderId="19" xfId="7" applyNumberFormat="1" applyFont="1" applyFill="1" applyBorder="1" applyAlignment="1" applyProtection="1">
      <alignment horizontal="left" vertical="justify" wrapText="1"/>
      <protection hidden="1"/>
    </xf>
    <xf numFmtId="0" fontId="16" fillId="0" borderId="1" xfId="7" applyNumberFormat="1" applyFont="1" applyFill="1" applyBorder="1" applyAlignment="1" applyProtection="1">
      <alignment horizontal="left" vertical="justify" wrapText="1"/>
      <protection hidden="1"/>
    </xf>
    <xf numFmtId="174" fontId="17" fillId="0" borderId="8" xfId="7" applyNumberFormat="1" applyFont="1" applyFill="1" applyBorder="1" applyAlignment="1" applyProtection="1">
      <alignment horizontal="left" vertical="justify" wrapText="1"/>
      <protection hidden="1"/>
    </xf>
    <xf numFmtId="174" fontId="17" fillId="0" borderId="12" xfId="7" applyNumberFormat="1" applyFont="1" applyFill="1" applyBorder="1" applyAlignment="1" applyProtection="1">
      <alignment horizontal="left" vertical="justify" wrapText="1"/>
      <protection hidden="1"/>
    </xf>
    <xf numFmtId="174" fontId="17" fillId="0" borderId="19" xfId="7" applyNumberFormat="1" applyFont="1" applyFill="1" applyBorder="1" applyAlignment="1" applyProtection="1">
      <alignment horizontal="left" vertical="justify" wrapText="1"/>
      <protection hidden="1"/>
    </xf>
    <xf numFmtId="175" fontId="16" fillId="0" borderId="11" xfId="7" applyNumberFormat="1" applyFont="1" applyFill="1" applyBorder="1" applyAlignment="1" applyProtection="1">
      <alignment horizontal="left" vertical="justify" wrapText="1"/>
      <protection hidden="1"/>
    </xf>
    <xf numFmtId="175" fontId="16" fillId="0" borderId="12" xfId="7" applyNumberFormat="1" applyFont="1" applyFill="1" applyBorder="1" applyAlignment="1" applyProtection="1">
      <alignment horizontal="left" vertical="justify" wrapText="1"/>
      <protection hidden="1"/>
    </xf>
    <xf numFmtId="175" fontId="16" fillId="0" borderId="19" xfId="7" applyNumberFormat="1" applyFont="1" applyFill="1" applyBorder="1" applyAlignment="1" applyProtection="1">
      <alignment horizontal="left" vertical="justify" wrapText="1"/>
      <protection hidden="1"/>
    </xf>
    <xf numFmtId="0" fontId="18" fillId="0" borderId="8" xfId="2" applyFont="1" applyFill="1" applyBorder="1" applyAlignment="1">
      <alignment horizontal="left" vertical="justify" wrapText="1"/>
    </xf>
    <xf numFmtId="0" fontId="18" fillId="0" borderId="12" xfId="2" applyFont="1" applyFill="1" applyBorder="1" applyAlignment="1">
      <alignment horizontal="left" vertical="justify" wrapText="1"/>
    </xf>
    <xf numFmtId="0" fontId="18" fillId="0" borderId="19" xfId="2" applyFont="1" applyFill="1" applyBorder="1" applyAlignment="1">
      <alignment horizontal="left" vertical="justify" wrapText="1"/>
    </xf>
    <xf numFmtId="0" fontId="18" fillId="0" borderId="8" xfId="2" applyFont="1" applyFill="1" applyBorder="1" applyAlignment="1">
      <alignment horizontal="left" vertical="distributed"/>
    </xf>
    <xf numFmtId="0" fontId="18" fillId="0" borderId="12" xfId="2" applyFont="1" applyFill="1" applyBorder="1" applyAlignment="1">
      <alignment horizontal="left" vertical="distributed"/>
    </xf>
    <xf numFmtId="0" fontId="18" fillId="0" borderId="19" xfId="2" applyFont="1" applyFill="1" applyBorder="1" applyAlignment="1">
      <alignment horizontal="left" vertical="distributed"/>
    </xf>
    <xf numFmtId="0" fontId="16" fillId="0" borderId="8" xfId="7" applyNumberFormat="1" applyFont="1" applyFill="1" applyBorder="1" applyAlignment="1" applyProtection="1">
      <alignment horizontal="center" vertical="justify" wrapText="1"/>
      <protection hidden="1"/>
    </xf>
    <xf numFmtId="0" fontId="16" fillId="0" borderId="12" xfId="7" applyNumberFormat="1" applyFont="1" applyFill="1" applyBorder="1" applyAlignment="1" applyProtection="1">
      <alignment horizontal="center" vertical="justify" wrapText="1"/>
      <protection hidden="1"/>
    </xf>
    <xf numFmtId="0" fontId="16" fillId="0" borderId="19" xfId="7" applyNumberFormat="1" applyFont="1" applyFill="1" applyBorder="1" applyAlignment="1" applyProtection="1">
      <alignment horizontal="center" vertical="justify" wrapText="1"/>
      <protection hidden="1"/>
    </xf>
    <xf numFmtId="0" fontId="18" fillId="0" borderId="0" xfId="2" applyFont="1" applyFill="1" applyAlignment="1">
      <alignment horizontal="right" vertical="top" wrapText="1"/>
    </xf>
    <xf numFmtId="0" fontId="24" fillId="0" borderId="0" xfId="2" applyFont="1" applyFill="1" applyAlignment="1">
      <alignment horizontal="right" vertical="top" wrapText="1"/>
    </xf>
    <xf numFmtId="0" fontId="24" fillId="0" borderId="12" xfId="2" applyFont="1" applyFill="1" applyBorder="1" applyAlignment="1">
      <alignment horizontal="left" vertical="justify" wrapText="1"/>
    </xf>
    <xf numFmtId="0" fontId="24" fillId="0" borderId="19" xfId="2" applyFont="1" applyFill="1" applyBorder="1" applyAlignment="1">
      <alignment horizontal="left" vertical="justify" wrapText="1"/>
    </xf>
    <xf numFmtId="172" fontId="16" fillId="0" borderId="12" xfId="7" applyNumberFormat="1" applyFont="1" applyFill="1" applyBorder="1" applyAlignment="1" applyProtection="1">
      <alignment horizontal="left" vertical="justify" wrapText="1"/>
      <protection hidden="1"/>
    </xf>
    <xf numFmtId="172" fontId="16" fillId="0" borderId="19" xfId="7" applyNumberFormat="1" applyFont="1" applyFill="1" applyBorder="1" applyAlignment="1" applyProtection="1">
      <alignment horizontal="left" vertical="justify" wrapText="1"/>
      <protection hidden="1"/>
    </xf>
    <xf numFmtId="174" fontId="16" fillId="0" borderId="8" xfId="7" applyNumberFormat="1" applyFont="1" applyFill="1" applyBorder="1" applyAlignment="1" applyProtection="1">
      <alignment horizontal="left" vertical="justify" wrapText="1"/>
      <protection hidden="1"/>
    </xf>
    <xf numFmtId="174" fontId="16" fillId="0" borderId="12" xfId="7" applyNumberFormat="1" applyFont="1" applyFill="1" applyBorder="1" applyAlignment="1" applyProtection="1">
      <alignment horizontal="left" vertical="justify" wrapText="1"/>
      <protection hidden="1"/>
    </xf>
    <xf numFmtId="174" fontId="16" fillId="0" borderId="19" xfId="7" applyNumberFormat="1" applyFont="1" applyFill="1" applyBorder="1" applyAlignment="1" applyProtection="1">
      <alignment horizontal="left" vertical="justify" wrapText="1"/>
      <protection hidden="1"/>
    </xf>
    <xf numFmtId="175" fontId="16" fillId="0" borderId="11" xfId="7" applyNumberFormat="1" applyFont="1" applyFill="1" applyBorder="1" applyAlignment="1" applyProtection="1">
      <alignment horizontal="justify" vertical="justify" wrapText="1"/>
      <protection hidden="1"/>
    </xf>
    <xf numFmtId="175" fontId="16" fillId="0" borderId="12" xfId="7" applyNumberFormat="1" applyFont="1" applyFill="1" applyBorder="1" applyAlignment="1" applyProtection="1">
      <alignment horizontal="justify" vertical="justify" wrapText="1"/>
      <protection hidden="1"/>
    </xf>
    <xf numFmtId="175" fontId="16" fillId="0" borderId="19" xfId="7" applyNumberFormat="1" applyFont="1" applyFill="1" applyBorder="1" applyAlignment="1" applyProtection="1">
      <alignment horizontal="justify" vertical="justify" wrapText="1"/>
      <protection hidden="1"/>
    </xf>
    <xf numFmtId="0" fontId="16" fillId="0" borderId="8" xfId="7" applyNumberFormat="1" applyFont="1" applyFill="1" applyBorder="1" applyAlignment="1" applyProtection="1">
      <alignment horizontal="justify" vertical="justify" wrapText="1"/>
      <protection hidden="1"/>
    </xf>
    <xf numFmtId="0" fontId="16" fillId="0" borderId="12" xfId="7" applyNumberFormat="1" applyFont="1" applyFill="1" applyBorder="1" applyAlignment="1" applyProtection="1">
      <alignment horizontal="justify" vertical="justify" wrapText="1"/>
      <protection hidden="1"/>
    </xf>
    <xf numFmtId="0" fontId="16" fillId="0" borderId="19" xfId="7" applyNumberFormat="1" applyFont="1" applyFill="1" applyBorder="1" applyAlignment="1" applyProtection="1">
      <alignment horizontal="justify" vertical="justify" wrapText="1"/>
      <protection hidden="1"/>
    </xf>
    <xf numFmtId="0" fontId="15" fillId="0" borderId="12" xfId="3" applyFont="1" applyFill="1" applyBorder="1" applyAlignment="1">
      <alignment horizontal="left" vertical="justify" wrapText="1"/>
    </xf>
    <xf numFmtId="0" fontId="15" fillId="0" borderId="19" xfId="3" applyFont="1" applyFill="1" applyBorder="1" applyAlignment="1">
      <alignment horizontal="left" vertical="justify" wrapText="1"/>
    </xf>
    <xf numFmtId="0" fontId="17" fillId="0" borderId="8" xfId="7" applyNumberFormat="1" applyFont="1" applyFill="1" applyBorder="1" applyAlignment="1" applyProtection="1">
      <alignment horizontal="justify" vertical="justify" wrapText="1"/>
      <protection hidden="1"/>
    </xf>
    <xf numFmtId="0" fontId="17" fillId="0" borderId="12" xfId="7" applyNumberFormat="1" applyFont="1" applyFill="1" applyBorder="1" applyAlignment="1" applyProtection="1">
      <alignment horizontal="justify" vertical="justify" wrapText="1"/>
      <protection hidden="1"/>
    </xf>
    <xf numFmtId="0" fontId="17" fillId="0" borderId="19" xfId="7" applyNumberFormat="1" applyFont="1" applyFill="1" applyBorder="1" applyAlignment="1" applyProtection="1">
      <alignment horizontal="justify" vertical="justify" wrapText="1"/>
      <protection hidden="1"/>
    </xf>
    <xf numFmtId="0" fontId="18" fillId="0" borderId="8" xfId="3" applyFont="1" applyFill="1" applyBorder="1" applyAlignment="1">
      <alignment horizontal="left" vertical="distributed" wrapText="1"/>
    </xf>
    <xf numFmtId="0" fontId="18" fillId="0" borderId="12" xfId="3" applyFont="1" applyFill="1" applyBorder="1" applyAlignment="1">
      <alignment horizontal="left" vertical="distributed" wrapText="1"/>
    </xf>
    <xf numFmtId="0" fontId="18" fillId="0" borderId="19" xfId="3" applyFont="1" applyFill="1" applyBorder="1" applyAlignment="1">
      <alignment horizontal="left" vertical="distributed" wrapText="1"/>
    </xf>
    <xf numFmtId="0" fontId="15" fillId="0" borderId="12" xfId="3" applyFont="1" applyFill="1" applyBorder="1" applyAlignment="1">
      <alignment horizontal="justify" vertical="justify" wrapText="1"/>
    </xf>
    <xf numFmtId="0" fontId="15" fillId="0" borderId="19" xfId="3" applyFont="1" applyFill="1" applyBorder="1" applyAlignment="1">
      <alignment horizontal="justify" vertical="justify" wrapText="1"/>
    </xf>
    <xf numFmtId="0" fontId="17" fillId="0" borderId="8" xfId="7" applyNumberFormat="1" applyFont="1" applyFill="1" applyBorder="1" applyAlignment="1" applyProtection="1">
      <alignment horizontal="left" wrapText="1"/>
      <protection hidden="1"/>
    </xf>
    <xf numFmtId="0" fontId="17" fillId="0" borderId="12" xfId="7" applyNumberFormat="1" applyFont="1" applyFill="1" applyBorder="1" applyAlignment="1" applyProtection="1">
      <alignment horizontal="left" wrapText="1"/>
      <protection hidden="1"/>
    </xf>
    <xf numFmtId="0" fontId="17" fillId="0" borderId="19" xfId="7" applyNumberFormat="1" applyFont="1" applyFill="1" applyBorder="1" applyAlignment="1" applyProtection="1">
      <alignment horizontal="left" wrapText="1"/>
      <protection hidden="1"/>
    </xf>
    <xf numFmtId="0" fontId="33" fillId="0" borderId="12" xfId="3" applyFill="1" applyBorder="1" applyAlignment="1">
      <alignment horizontal="left" vertical="justify" wrapText="1"/>
    </xf>
    <xf numFmtId="0" fontId="33" fillId="0" borderId="19" xfId="3" applyFill="1" applyBorder="1" applyAlignment="1">
      <alignment horizontal="left" vertical="justify" wrapText="1"/>
    </xf>
    <xf numFmtId="0" fontId="33" fillId="0" borderId="19" xfId="3" applyFill="1" applyBorder="1" applyAlignment="1">
      <alignment horizontal="justify" vertical="justify" wrapText="1"/>
    </xf>
    <xf numFmtId="0" fontId="18" fillId="0" borderId="8" xfId="3" applyFont="1" applyFill="1" applyBorder="1" applyAlignment="1">
      <alignment horizontal="left" vertical="justify" wrapText="1"/>
    </xf>
    <xf numFmtId="0" fontId="18" fillId="0" borderId="12" xfId="3" applyFont="1" applyFill="1" applyBorder="1" applyAlignment="1">
      <alignment horizontal="left" vertical="justify" wrapText="1"/>
    </xf>
    <xf numFmtId="0" fontId="18" fillId="0" borderId="19" xfId="3" applyFont="1" applyFill="1" applyBorder="1" applyAlignment="1">
      <alignment horizontal="left" vertical="justify" wrapText="1"/>
    </xf>
    <xf numFmtId="0" fontId="33" fillId="0" borderId="1" xfId="3" applyFill="1" applyBorder="1" applyAlignment="1">
      <alignment horizontal="justify" vertical="justify" wrapText="1"/>
    </xf>
    <xf numFmtId="0" fontId="12" fillId="0" borderId="0" xfId="7" applyFont="1" applyFill="1" applyAlignment="1" applyProtection="1">
      <alignment horizontal="right" wrapText="1"/>
      <protection hidden="1"/>
    </xf>
    <xf numFmtId="0" fontId="33" fillId="0" borderId="0" xfId="3" applyFill="1" applyAlignment="1">
      <alignment horizontal="right" wrapText="1"/>
    </xf>
    <xf numFmtId="0" fontId="3" fillId="0" borderId="0" xfId="7" applyNumberFormat="1" applyFont="1" applyFill="1" applyAlignment="1" applyProtection="1">
      <alignment horizontal="center" wrapText="1"/>
      <protection hidden="1"/>
    </xf>
    <xf numFmtId="0" fontId="16" fillId="0" borderId="23" xfId="7" applyNumberFormat="1" applyFont="1" applyFill="1" applyBorder="1" applyAlignment="1" applyProtection="1">
      <alignment horizontal="center" vertical="justify" wrapText="1"/>
      <protection hidden="1"/>
    </xf>
    <xf numFmtId="0" fontId="16" fillId="0" borderId="10" xfId="7" applyNumberFormat="1" applyFont="1" applyFill="1" applyBorder="1" applyAlignment="1" applyProtection="1">
      <alignment horizontal="center" vertical="justify" wrapText="1"/>
      <protection hidden="1"/>
    </xf>
    <xf numFmtId="0" fontId="16" fillId="0" borderId="11" xfId="7" applyNumberFormat="1" applyFont="1" applyFill="1" applyBorder="1" applyAlignment="1" applyProtection="1">
      <alignment horizontal="left" vertical="justify" wrapText="1"/>
      <protection hidden="1"/>
    </xf>
    <xf numFmtId="0" fontId="18" fillId="0" borderId="1" xfId="3" applyFont="1" applyFill="1" applyBorder="1" applyAlignment="1">
      <alignment horizontal="left" wrapText="1"/>
    </xf>
    <xf numFmtId="0" fontId="11" fillId="0" borderId="0" xfId="7" applyNumberFormat="1" applyFont="1" applyFill="1" applyAlignment="1" applyProtection="1">
      <alignment horizontal="center" wrapText="1"/>
      <protection hidden="1"/>
    </xf>
    <xf numFmtId="0" fontId="16" fillId="0" borderId="1" xfId="7" applyNumberFormat="1" applyFont="1" applyFill="1" applyBorder="1" applyAlignment="1" applyProtection="1">
      <alignment horizontal="center" vertical="center"/>
      <protection hidden="1"/>
    </xf>
    <xf numFmtId="0" fontId="16" fillId="0" borderId="8" xfId="7" applyNumberFormat="1" applyFont="1" applyFill="1" applyBorder="1" applyAlignment="1" applyProtection="1">
      <alignment horizontal="left" vertical="center"/>
      <protection hidden="1"/>
    </xf>
    <xf numFmtId="0" fontId="16" fillId="0" borderId="12" xfId="7" applyNumberFormat="1" applyFont="1" applyFill="1" applyBorder="1" applyAlignment="1" applyProtection="1">
      <alignment horizontal="left" vertical="center"/>
      <protection hidden="1"/>
    </xf>
    <xf numFmtId="0" fontId="16" fillId="0" borderId="19" xfId="7" applyNumberFormat="1" applyFont="1" applyFill="1" applyBorder="1" applyAlignment="1" applyProtection="1">
      <alignment horizontal="left" vertical="center"/>
      <protection hidden="1"/>
    </xf>
    <xf numFmtId="0" fontId="12" fillId="0" borderId="0" xfId="7" applyFont="1" applyFill="1" applyAlignment="1" applyProtection="1">
      <alignment horizontal="right" vertical="top" wrapText="1"/>
      <protection hidden="1"/>
    </xf>
    <xf numFmtId="0" fontId="12" fillId="0" borderId="0" xfId="7" applyFont="1" applyFill="1" applyAlignment="1" applyProtection="1">
      <alignment horizontal="right" vertical="top"/>
      <protection hidden="1"/>
    </xf>
    <xf numFmtId="174" fontId="16" fillId="0" borderId="1" xfId="7" applyNumberFormat="1" applyFont="1" applyFill="1" applyBorder="1" applyAlignment="1" applyProtection="1">
      <alignment horizontal="left" vertical="justify" wrapText="1"/>
      <protection hidden="1"/>
    </xf>
    <xf numFmtId="0" fontId="17" fillId="0" borderId="1" xfId="7" applyNumberFormat="1" applyFont="1" applyFill="1" applyBorder="1" applyAlignment="1" applyProtection="1">
      <alignment vertical="justify" wrapText="1"/>
      <protection hidden="1"/>
    </xf>
    <xf numFmtId="0" fontId="17" fillId="0" borderId="8" xfId="7" applyNumberFormat="1" applyFont="1" applyFill="1" applyBorder="1" applyAlignment="1" applyProtection="1">
      <alignment vertical="justify" wrapText="1"/>
      <protection hidden="1"/>
    </xf>
    <xf numFmtId="0" fontId="17" fillId="0" borderId="12" xfId="7" applyNumberFormat="1" applyFont="1" applyFill="1" applyBorder="1" applyAlignment="1" applyProtection="1">
      <alignment vertical="justify" wrapText="1"/>
      <protection hidden="1"/>
    </xf>
    <xf numFmtId="0" fontId="17" fillId="0" borderId="19" xfId="7" applyNumberFormat="1" applyFont="1" applyFill="1" applyBorder="1" applyAlignment="1" applyProtection="1">
      <alignment vertical="justify" wrapText="1"/>
      <protection hidden="1"/>
    </xf>
    <xf numFmtId="0" fontId="16" fillId="0" borderId="1" xfId="7" applyNumberFormat="1" applyFont="1" applyFill="1" applyBorder="1" applyAlignment="1" applyProtection="1">
      <alignment vertical="justify" wrapText="1"/>
      <protection hidden="1"/>
    </xf>
    <xf numFmtId="0" fontId="23" fillId="0" borderId="12" xfId="0" applyFont="1" applyFill="1" applyBorder="1" applyAlignment="1">
      <alignment horizontal="left" vertical="justify" wrapText="1"/>
    </xf>
    <xf numFmtId="0" fontId="23" fillId="0" borderId="19" xfId="0" applyFont="1" applyFill="1" applyBorder="1" applyAlignment="1">
      <alignment horizontal="left" vertical="justify" wrapText="1"/>
    </xf>
    <xf numFmtId="0" fontId="24" fillId="0" borderId="8" xfId="0" applyFont="1" applyFill="1" applyBorder="1" applyAlignment="1">
      <alignment wrapText="1"/>
    </xf>
    <xf numFmtId="0" fontId="24" fillId="0" borderId="12" xfId="0" applyFont="1" applyFill="1" applyBorder="1" applyAlignment="1">
      <alignment wrapText="1"/>
    </xf>
    <xf numFmtId="0" fontId="24" fillId="0" borderId="19" xfId="0" applyFont="1" applyFill="1" applyBorder="1" applyAlignment="1">
      <alignment wrapText="1"/>
    </xf>
    <xf numFmtId="0" fontId="0" fillId="0" borderId="12" xfId="0" applyFill="1" applyBorder="1" applyAlignment="1">
      <alignment horizontal="left" vertical="justify" wrapText="1"/>
    </xf>
    <xf numFmtId="0" fontId="0" fillId="0" borderId="19" xfId="0" applyFill="1" applyBorder="1" applyAlignment="1">
      <alignment horizontal="left" vertical="justify" wrapText="1"/>
    </xf>
    <xf numFmtId="0" fontId="16" fillId="0" borderId="8" xfId="7" applyNumberFormat="1" applyFont="1" applyFill="1" applyBorder="1" applyAlignment="1" applyProtection="1">
      <alignment vertical="justify" wrapText="1"/>
      <protection hidden="1"/>
    </xf>
    <xf numFmtId="0" fontId="16" fillId="0" borderId="12" xfId="7" applyNumberFormat="1" applyFont="1" applyFill="1" applyBorder="1" applyAlignment="1" applyProtection="1">
      <alignment vertical="justify" wrapText="1"/>
      <protection hidden="1"/>
    </xf>
    <xf numFmtId="0" fontId="16" fillId="0" borderId="19" xfId="7" applyNumberFormat="1" applyFont="1" applyFill="1" applyBorder="1" applyAlignment="1" applyProtection="1">
      <alignment vertical="justify" wrapText="1"/>
      <protection hidden="1"/>
    </xf>
    <xf numFmtId="0" fontId="0" fillId="0" borderId="12" xfId="0" applyFill="1" applyBorder="1" applyAlignment="1">
      <alignment horizontal="justify" vertical="justify" wrapText="1"/>
    </xf>
    <xf numFmtId="0" fontId="0" fillId="0" borderId="19" xfId="0" applyFill="1" applyBorder="1" applyAlignment="1">
      <alignment horizontal="justify" vertical="justify" wrapText="1"/>
    </xf>
    <xf numFmtId="0" fontId="23" fillId="0" borderId="8" xfId="0" applyFont="1" applyFill="1" applyBorder="1" applyAlignment="1">
      <alignment wrapText="1"/>
    </xf>
    <xf numFmtId="0" fontId="23" fillId="0" borderId="12" xfId="0" applyFont="1" applyFill="1" applyBorder="1" applyAlignment="1">
      <alignment wrapText="1"/>
    </xf>
    <xf numFmtId="0" fontId="23" fillId="0" borderId="19" xfId="0" applyFont="1" applyFill="1" applyBorder="1" applyAlignment="1">
      <alignment wrapText="1"/>
    </xf>
    <xf numFmtId="0" fontId="19" fillId="0" borderId="0" xfId="29" applyNumberFormat="1" applyFont="1" applyFill="1" applyAlignment="1" applyProtection="1">
      <alignment wrapText="1"/>
      <protection hidden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8" fillId="0" borderId="0" xfId="64" applyFont="1" applyFill="1" applyAlignment="1">
      <alignment horizontal="center" vertical="center" wrapText="1"/>
    </xf>
    <xf numFmtId="49" fontId="19" fillId="0" borderId="21" xfId="0" applyNumberFormat="1" applyFont="1" applyBorder="1" applyAlignment="1">
      <alignment horizontal="center" wrapText="1"/>
    </xf>
    <xf numFmtId="49" fontId="19" fillId="0" borderId="24" xfId="0" applyNumberFormat="1" applyFont="1" applyBorder="1" applyAlignment="1">
      <alignment horizontal="center" wrapText="1"/>
    </xf>
    <xf numFmtId="0" fontId="32" fillId="0" borderId="25" xfId="0" applyFont="1" applyBorder="1" applyAlignment="1">
      <alignment horizontal="center" wrapText="1"/>
    </xf>
    <xf numFmtId="0" fontId="32" fillId="0" borderId="26" xfId="0" applyFont="1" applyBorder="1" applyAlignment="1">
      <alignment horizontal="center" wrapText="1"/>
    </xf>
    <xf numFmtId="0" fontId="32" fillId="0" borderId="27" xfId="0" applyFont="1" applyBorder="1" applyAlignment="1">
      <alignment horizontal="center" wrapText="1"/>
    </xf>
    <xf numFmtId="0" fontId="32" fillId="0" borderId="28" xfId="0" applyFont="1" applyBorder="1" applyAlignment="1">
      <alignment horizontal="center" wrapText="1"/>
    </xf>
    <xf numFmtId="0" fontId="32" fillId="0" borderId="22" xfId="0" applyFont="1" applyBorder="1" applyAlignment="1">
      <alignment horizontal="center" wrapText="1"/>
    </xf>
    <xf numFmtId="0" fontId="0" fillId="0" borderId="22" xfId="0" applyBorder="1" applyAlignment="1"/>
    <xf numFmtId="0" fontId="32" fillId="0" borderId="29" xfId="0" applyFont="1" applyBorder="1" applyAlignment="1">
      <alignment horizontal="center" wrapText="1"/>
    </xf>
    <xf numFmtId="0" fontId="32" fillId="0" borderId="30" xfId="0" applyFont="1" applyBorder="1" applyAlignment="1">
      <alignment horizontal="center" wrapText="1"/>
    </xf>
    <xf numFmtId="0" fontId="32" fillId="0" borderId="31" xfId="0" applyFont="1" applyBorder="1" applyAlignment="1">
      <alignment horizontal="center" wrapText="1"/>
    </xf>
    <xf numFmtId="0" fontId="32" fillId="0" borderId="18" xfId="0" applyFont="1" applyBorder="1" applyAlignment="1">
      <alignment horizontal="center" wrapText="1"/>
    </xf>
  </cellXfs>
  <cellStyles count="78">
    <cellStyle name="Денежный 2" xfId="1"/>
    <cellStyle name="Обычный" xfId="0" builtinId="0"/>
    <cellStyle name="Обычный 10" xfId="2"/>
    <cellStyle name="Обычный 11" xfId="3"/>
    <cellStyle name="Обычный 13" xfId="4"/>
    <cellStyle name="Обычный 13 2" xfId="5"/>
    <cellStyle name="Обычный 13_Приложение 7, (1)" xfId="6"/>
    <cellStyle name="Обычный 2" xfId="7"/>
    <cellStyle name="Обычный 2 10" xfId="8"/>
    <cellStyle name="Обычный 2 11" xfId="9"/>
    <cellStyle name="Обычный 2 12" xfId="10"/>
    <cellStyle name="Обычный 2 13" xfId="11"/>
    <cellStyle name="Обычный 2 14" xfId="12"/>
    <cellStyle name="Обычный 2 15" xfId="13"/>
    <cellStyle name="Обычный 2 16" xfId="14"/>
    <cellStyle name="Обычный 2 17" xfId="15"/>
    <cellStyle name="Обычный 2 18" xfId="16"/>
    <cellStyle name="Обычный 2 19" xfId="17"/>
    <cellStyle name="Обычный 2 2" xfId="18"/>
    <cellStyle name="Обычный 2 20" xfId="19"/>
    <cellStyle name="Обычный 2 21" xfId="20"/>
    <cellStyle name="Обычный 2 22" xfId="21"/>
    <cellStyle name="Обычный 2 23" xfId="22"/>
    <cellStyle name="Обычный 2 24" xfId="23"/>
    <cellStyle name="Обычный 2 25" xfId="24"/>
    <cellStyle name="Обычный 2 26" xfId="25"/>
    <cellStyle name="Обычный 2 27" xfId="26"/>
    <cellStyle name="Обычный 2 28" xfId="27"/>
    <cellStyle name="Обычный 2 29" xfId="28"/>
    <cellStyle name="Обычный 2 3" xfId="29"/>
    <cellStyle name="Обычный 2 30" xfId="30"/>
    <cellStyle name="Обычный 2 31" xfId="31"/>
    <cellStyle name="Обычный 2 32" xfId="32"/>
    <cellStyle name="Обычный 2 33" xfId="33"/>
    <cellStyle name="Обычный 2 34" xfId="34"/>
    <cellStyle name="Обычный 2 35" xfId="35"/>
    <cellStyle name="Обычный 2 36" xfId="36"/>
    <cellStyle name="Обычный 2 37" xfId="37"/>
    <cellStyle name="Обычный 2 38" xfId="38"/>
    <cellStyle name="Обычный 2 39" xfId="39"/>
    <cellStyle name="Обычный 2 4" xfId="40"/>
    <cellStyle name="Обычный 2 40" xfId="41"/>
    <cellStyle name="Обычный 2 41" xfId="42"/>
    <cellStyle name="Обычный 2 42" xfId="43"/>
    <cellStyle name="Обычный 2 43" xfId="44"/>
    <cellStyle name="Обычный 2 5" xfId="45"/>
    <cellStyle name="Обычный 2 6" xfId="46"/>
    <cellStyle name="Обычный 2 7" xfId="47"/>
    <cellStyle name="Обычный 2 8" xfId="48"/>
    <cellStyle name="Обычный 2 9" xfId="49"/>
    <cellStyle name="Обычный 3" xfId="50"/>
    <cellStyle name="Обычный 3 2" xfId="51"/>
    <cellStyle name="Обычный 3 3" xfId="52"/>
    <cellStyle name="Обычный 4" xfId="53"/>
    <cellStyle name="Обычный 4 2" xfId="54"/>
    <cellStyle name="Обычный 5" xfId="55"/>
    <cellStyle name="Обычный 6" xfId="56"/>
    <cellStyle name="Обычный 6 2" xfId="57"/>
    <cellStyle name="Обычный 7" xfId="58"/>
    <cellStyle name="Обычный 7 2" xfId="59"/>
    <cellStyle name="Обычный 8" xfId="60"/>
    <cellStyle name="Обычный 8 2" xfId="61"/>
    <cellStyle name="Обычный 9" xfId="62"/>
    <cellStyle name="Обычный 9 2" xfId="63"/>
    <cellStyle name="Обычный_Приложение 8" xfId="64"/>
    <cellStyle name="Финансовый" xfId="65" builtinId="3"/>
    <cellStyle name="Финансовый 2" xfId="66"/>
    <cellStyle name="Финансовый 5" xfId="67"/>
    <cellStyle name="Финансовый 8 10" xfId="68"/>
    <cellStyle name="Финансовый 8 11" xfId="69"/>
    <cellStyle name="Финансовый 8 2" xfId="70"/>
    <cellStyle name="Финансовый 8 3" xfId="71"/>
    <cellStyle name="Финансовый 8 4" xfId="72"/>
    <cellStyle name="Финансовый 8 5" xfId="73"/>
    <cellStyle name="Финансовый 8 6" xfId="74"/>
    <cellStyle name="Финансовый 8 7" xfId="75"/>
    <cellStyle name="Финансовый 8 8" xfId="76"/>
    <cellStyle name="Финансовый 8 9" xfId="7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E36"/>
  <sheetViews>
    <sheetView zoomScale="75" workbookViewId="0">
      <selection activeCell="K15" sqref="K15"/>
    </sheetView>
  </sheetViews>
  <sheetFormatPr defaultRowHeight="12.75"/>
  <cols>
    <col min="1" max="1" width="35.28515625" customWidth="1"/>
    <col min="2" max="2" width="44.28515625" customWidth="1"/>
    <col min="3" max="3" width="20.5703125" customWidth="1"/>
    <col min="4" max="4" width="21.140625" customWidth="1"/>
    <col min="5" max="5" width="18.85546875" customWidth="1"/>
  </cols>
  <sheetData>
    <row r="1" spans="1:5" ht="18.75">
      <c r="C1" s="329" t="s">
        <v>161</v>
      </c>
      <c r="D1" s="329"/>
      <c r="E1" s="329"/>
    </row>
    <row r="2" spans="1:5" ht="18.75">
      <c r="C2" s="329" t="s">
        <v>152</v>
      </c>
      <c r="D2" s="329"/>
      <c r="E2" s="329"/>
    </row>
    <row r="3" spans="1:5" ht="18.75">
      <c r="C3" s="329" t="s">
        <v>145</v>
      </c>
      <c r="D3" s="329"/>
      <c r="E3" s="329"/>
    </row>
    <row r="4" spans="1:5" ht="18.75">
      <c r="C4" s="329" t="s">
        <v>146</v>
      </c>
      <c r="D4" s="329"/>
      <c r="E4" s="329"/>
    </row>
    <row r="5" spans="1:5" ht="18.75">
      <c r="C5" s="330" t="s">
        <v>296</v>
      </c>
      <c r="D5" s="330"/>
      <c r="E5" s="330"/>
    </row>
    <row r="7" spans="1:5" ht="18.75">
      <c r="A7" s="327" t="s">
        <v>178</v>
      </c>
      <c r="B7" s="327"/>
      <c r="C7" s="327"/>
      <c r="D7" s="327"/>
      <c r="E7" s="327"/>
    </row>
    <row r="8" spans="1:5" ht="18.75">
      <c r="A8" s="328" t="s">
        <v>290</v>
      </c>
      <c r="B8" s="328"/>
      <c r="C8" s="328"/>
      <c r="D8" s="328"/>
      <c r="E8" s="328"/>
    </row>
    <row r="9" spans="1:5" ht="18.75">
      <c r="A9" s="1"/>
    </row>
    <row r="10" spans="1:5" ht="18.75">
      <c r="A10" s="1"/>
      <c r="E10" s="2" t="s">
        <v>0</v>
      </c>
    </row>
    <row r="11" spans="1:5" ht="32.450000000000003" customHeight="1">
      <c r="A11" s="3" t="s">
        <v>1</v>
      </c>
      <c r="B11" s="3" t="s">
        <v>175</v>
      </c>
      <c r="C11" s="3" t="s">
        <v>174</v>
      </c>
      <c r="D11" s="3" t="s">
        <v>185</v>
      </c>
      <c r="E11" s="3" t="s">
        <v>281</v>
      </c>
    </row>
    <row r="12" spans="1:5" ht="56.25">
      <c r="A12" s="3" t="s">
        <v>2</v>
      </c>
      <c r="B12" s="4" t="s">
        <v>3</v>
      </c>
      <c r="C12" s="17">
        <v>0</v>
      </c>
      <c r="D12" s="17">
        <v>0</v>
      </c>
      <c r="E12" s="17">
        <v>0</v>
      </c>
    </row>
    <row r="13" spans="1:5" ht="37.5">
      <c r="A13" s="5" t="s">
        <v>4</v>
      </c>
      <c r="B13" s="6" t="s">
        <v>158</v>
      </c>
      <c r="C13" s="17">
        <v>0</v>
      </c>
      <c r="D13" s="17">
        <v>0</v>
      </c>
      <c r="E13" s="17">
        <v>0</v>
      </c>
    </row>
    <row r="14" spans="1:5" ht="37.5">
      <c r="A14" s="5" t="s">
        <v>5</v>
      </c>
      <c r="B14" s="6" t="s">
        <v>6</v>
      </c>
      <c r="C14" s="17">
        <f>C15</f>
        <v>-24261219.920000002</v>
      </c>
      <c r="D14" s="17">
        <f>D15</f>
        <v>-24470251.630000003</v>
      </c>
      <c r="E14" s="17">
        <f>E15</f>
        <v>-25493150</v>
      </c>
    </row>
    <row r="15" spans="1:5" ht="37.5">
      <c r="A15" s="5" t="s">
        <v>7</v>
      </c>
      <c r="B15" s="6" t="s">
        <v>8</v>
      </c>
      <c r="C15" s="17">
        <f t="shared" ref="C15:E16" si="0">C16</f>
        <v>-24261219.920000002</v>
      </c>
      <c r="D15" s="17">
        <f>D16</f>
        <v>-24470251.630000003</v>
      </c>
      <c r="E15" s="17">
        <f t="shared" si="0"/>
        <v>-25493150</v>
      </c>
    </row>
    <row r="16" spans="1:5" ht="37.5">
      <c r="A16" s="5" t="s">
        <v>9</v>
      </c>
      <c r="B16" s="6" t="s">
        <v>10</v>
      </c>
      <c r="C16" s="17">
        <f>C17</f>
        <v>-24261219.920000002</v>
      </c>
      <c r="D16" s="17">
        <f t="shared" si="0"/>
        <v>-24470251.630000003</v>
      </c>
      <c r="E16" s="17">
        <f t="shared" si="0"/>
        <v>-25493150</v>
      </c>
    </row>
    <row r="17" spans="1:5" ht="56.25">
      <c r="A17" s="5" t="s">
        <v>11</v>
      </c>
      <c r="B17" s="6" t="s">
        <v>138</v>
      </c>
      <c r="C17" s="17">
        <f>-'прил №2'!C13</f>
        <v>-24261219.920000002</v>
      </c>
      <c r="D17" s="17">
        <f>-'прил №2'!D13</f>
        <v>-24470251.630000003</v>
      </c>
      <c r="E17" s="17">
        <f>-'прил №2'!E13</f>
        <v>-25493150</v>
      </c>
    </row>
    <row r="18" spans="1:5" ht="37.5">
      <c r="A18" s="5" t="s">
        <v>12</v>
      </c>
      <c r="B18" s="6" t="s">
        <v>13</v>
      </c>
      <c r="C18" s="17">
        <f>C19</f>
        <v>24261219.920000002</v>
      </c>
      <c r="D18" s="17">
        <f>D19</f>
        <v>24470251.630000003</v>
      </c>
      <c r="E18" s="17">
        <f>E19</f>
        <v>25493150</v>
      </c>
    </row>
    <row r="19" spans="1:5" ht="37.5">
      <c r="A19" s="5" t="s">
        <v>14</v>
      </c>
      <c r="B19" s="6" t="s">
        <v>15</v>
      </c>
      <c r="C19" s="17">
        <f t="shared" ref="C19:E20" si="1">C20</f>
        <v>24261219.920000002</v>
      </c>
      <c r="D19" s="17">
        <f t="shared" si="1"/>
        <v>24470251.630000003</v>
      </c>
      <c r="E19" s="17">
        <f t="shared" si="1"/>
        <v>25493150</v>
      </c>
    </row>
    <row r="20" spans="1:5" ht="37.5">
      <c r="A20" s="5" t="s">
        <v>16</v>
      </c>
      <c r="B20" s="6" t="s">
        <v>17</v>
      </c>
      <c r="C20" s="18">
        <f t="shared" si="1"/>
        <v>24261219.920000002</v>
      </c>
      <c r="D20" s="18">
        <f t="shared" si="1"/>
        <v>24470251.630000003</v>
      </c>
      <c r="E20" s="18">
        <f t="shared" si="1"/>
        <v>25493150</v>
      </c>
    </row>
    <row r="21" spans="1:5" ht="56.25">
      <c r="A21" s="5" t="s">
        <v>18</v>
      </c>
      <c r="B21" s="6" t="s">
        <v>139</v>
      </c>
      <c r="C21" s="18">
        <f>'прил №5'!O141</f>
        <v>24261219.920000002</v>
      </c>
      <c r="D21" s="18">
        <f>'прил №5'!P141</f>
        <v>24470251.630000003</v>
      </c>
      <c r="E21" s="18">
        <f>'прил №5'!Q141</f>
        <v>25493150</v>
      </c>
    </row>
    <row r="22" spans="1:5" ht="37.5">
      <c r="A22" s="5"/>
      <c r="B22" s="61" t="s">
        <v>179</v>
      </c>
      <c r="C22" s="62">
        <f>C12</f>
        <v>0</v>
      </c>
      <c r="D22" s="62">
        <v>0</v>
      </c>
      <c r="E22" s="62">
        <v>0</v>
      </c>
    </row>
    <row r="23" spans="1:5" ht="18.75">
      <c r="A23" s="7"/>
      <c r="B23" s="8"/>
      <c r="C23" s="9"/>
      <c r="D23" s="9"/>
      <c r="E23" s="10"/>
    </row>
    <row r="24" spans="1:5" ht="18.75">
      <c r="A24" s="7"/>
      <c r="B24" s="8"/>
      <c r="C24" s="9"/>
      <c r="D24" s="9"/>
      <c r="E24" s="10"/>
    </row>
    <row r="25" spans="1:5">
      <c r="C25" s="11"/>
      <c r="D25" s="11"/>
      <c r="E25" s="11"/>
    </row>
    <row r="26" spans="1:5">
      <c r="C26" s="11"/>
      <c r="D26" s="11"/>
      <c r="E26" s="11"/>
    </row>
    <row r="27" spans="1:5">
      <c r="C27" s="11"/>
      <c r="D27" s="11"/>
      <c r="E27" s="11"/>
    </row>
    <row r="28" spans="1:5">
      <c r="C28" s="11"/>
      <c r="D28" s="11"/>
      <c r="E28" s="11"/>
    </row>
    <row r="29" spans="1:5">
      <c r="C29" s="11"/>
      <c r="D29" s="11"/>
      <c r="E29" s="11"/>
    </row>
    <row r="30" spans="1:5">
      <c r="C30" s="11"/>
      <c r="D30" s="11"/>
      <c r="E30" s="11"/>
    </row>
    <row r="31" spans="1:5">
      <c r="C31" s="11"/>
      <c r="D31" s="11"/>
      <c r="E31" s="11"/>
    </row>
    <row r="32" spans="1:5">
      <c r="C32" s="11"/>
      <c r="D32" s="11"/>
      <c r="E32" s="11"/>
    </row>
    <row r="33" spans="3:5">
      <c r="C33" s="11"/>
      <c r="D33" s="11"/>
      <c r="E33" s="11"/>
    </row>
    <row r="34" spans="3:5">
      <c r="C34" s="11"/>
      <c r="D34" s="11"/>
      <c r="E34" s="11"/>
    </row>
    <row r="35" spans="3:5">
      <c r="C35" s="11"/>
      <c r="D35" s="11"/>
      <c r="E35" s="11"/>
    </row>
    <row r="36" spans="3:5">
      <c r="C36" s="11"/>
      <c r="D36" s="11"/>
      <c r="E36" s="11"/>
    </row>
  </sheetData>
  <mergeCells count="7">
    <mergeCell ref="A7:E7"/>
    <mergeCell ref="A8:E8"/>
    <mergeCell ref="C1:E1"/>
    <mergeCell ref="C2:E2"/>
    <mergeCell ref="C3:E3"/>
    <mergeCell ref="C4:E4"/>
    <mergeCell ref="C5:E5"/>
  </mergeCells>
  <phoneticPr fontId="5" type="noConversion"/>
  <pageMargins left="0.57999999999999996" right="0.24" top="0.78740157480314965" bottom="0.78740157480314965" header="0.25" footer="0"/>
  <pageSetup paperSize="9" scale="6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14"/>
  <sheetViews>
    <sheetView view="pageBreakPreview" zoomScaleNormal="100" workbookViewId="0">
      <selection activeCell="F22" sqref="A1:F22"/>
    </sheetView>
  </sheetViews>
  <sheetFormatPr defaultRowHeight="12.75"/>
  <cols>
    <col min="2" max="2" width="25.7109375" customWidth="1"/>
    <col min="3" max="3" width="18.28515625" customWidth="1"/>
    <col min="4" max="4" width="12" customWidth="1"/>
    <col min="5" max="5" width="30.28515625" customWidth="1"/>
  </cols>
  <sheetData>
    <row r="1" spans="1:6" ht="15.75">
      <c r="C1" s="235"/>
      <c r="D1" s="210" t="s">
        <v>299</v>
      </c>
      <c r="E1" s="210"/>
    </row>
    <row r="2" spans="1:6" ht="15.75">
      <c r="C2" s="235"/>
      <c r="D2" s="210" t="s">
        <v>300</v>
      </c>
      <c r="E2" s="210"/>
    </row>
    <row r="3" spans="1:6" ht="15.75">
      <c r="C3" s="235"/>
      <c r="D3" s="210" t="s">
        <v>309</v>
      </c>
      <c r="E3" s="210"/>
    </row>
    <row r="4" spans="1:6">
      <c r="B4" s="446"/>
      <c r="C4" s="446"/>
      <c r="D4" s="212" t="s">
        <v>298</v>
      </c>
      <c r="E4" s="212"/>
    </row>
    <row r="5" spans="1:6">
      <c r="B5" s="446"/>
      <c r="C5" s="446"/>
    </row>
    <row r="6" spans="1:6" ht="156.6" customHeight="1">
      <c r="A6" s="327" t="s">
        <v>354</v>
      </c>
      <c r="B6" s="327"/>
      <c r="C6" s="327"/>
      <c r="D6" s="327"/>
      <c r="E6" s="327"/>
      <c r="F6" s="327"/>
    </row>
    <row r="7" spans="1:6">
      <c r="A7" s="447"/>
      <c r="B7" s="447"/>
      <c r="C7" s="447"/>
      <c r="D7" s="447"/>
      <c r="E7" s="447"/>
      <c r="F7" s="447"/>
    </row>
    <row r="8" spans="1:6" ht="17.45" customHeight="1">
      <c r="A8" s="215"/>
      <c r="B8" s="215"/>
      <c r="E8" s="236" t="s">
        <v>313</v>
      </c>
    </row>
    <row r="9" spans="1:6" ht="20.25">
      <c r="A9" s="215"/>
      <c r="B9" s="215"/>
      <c r="E9" s="236"/>
    </row>
    <row r="10" spans="1:6" ht="86.45" customHeight="1">
      <c r="A10" s="327" t="s">
        <v>356</v>
      </c>
      <c r="B10" s="327"/>
      <c r="C10" s="327"/>
      <c r="D10" s="327"/>
      <c r="E10" s="327"/>
      <c r="F10" s="327"/>
    </row>
    <row r="11" spans="1:6" ht="20.25">
      <c r="A11" s="215"/>
      <c r="B11" s="215"/>
      <c r="C11" s="215"/>
      <c r="D11" s="215"/>
      <c r="E11" s="237" t="s">
        <v>0</v>
      </c>
    </row>
    <row r="12" spans="1:6" ht="15">
      <c r="A12" s="218" t="s">
        <v>303</v>
      </c>
      <c r="B12" s="219" t="s">
        <v>304</v>
      </c>
      <c r="C12" s="238" t="s">
        <v>174</v>
      </c>
      <c r="D12" s="238" t="s">
        <v>185</v>
      </c>
      <c r="E12" s="238" t="s">
        <v>281</v>
      </c>
    </row>
    <row r="13" spans="1:6" ht="21.6" customHeight="1">
      <c r="A13" s="222" t="s">
        <v>306</v>
      </c>
      <c r="B13" s="223" t="s">
        <v>312</v>
      </c>
      <c r="C13" s="152">
        <v>1326200</v>
      </c>
      <c r="D13" s="239">
        <v>0</v>
      </c>
      <c r="E13" s="239">
        <v>0</v>
      </c>
    </row>
    <row r="14" spans="1:6" ht="33.6" customHeight="1">
      <c r="A14" s="227" t="s">
        <v>80</v>
      </c>
      <c r="B14" s="227" t="s">
        <v>308</v>
      </c>
      <c r="C14" s="240">
        <f>SUM(C13:C13)</f>
        <v>1326200</v>
      </c>
      <c r="D14" s="240">
        <f>SUM(D13:D13)</f>
        <v>0</v>
      </c>
      <c r="E14" s="240">
        <f>SUM(E13:E13)</f>
        <v>0</v>
      </c>
    </row>
  </sheetData>
  <mergeCells count="4">
    <mergeCell ref="B4:C4"/>
    <mergeCell ref="B5:C5"/>
    <mergeCell ref="A10:F10"/>
    <mergeCell ref="A6:F7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42"/>
  <sheetViews>
    <sheetView view="pageBreakPreview" zoomScale="87" zoomScaleSheetLayoutView="87" workbookViewId="0">
      <selection activeCell="L10" sqref="L10"/>
    </sheetView>
  </sheetViews>
  <sheetFormatPr defaultColWidth="8.7109375" defaultRowHeight="18.75"/>
  <cols>
    <col min="1" max="1" width="8.140625" style="241" customWidth="1"/>
    <col min="2" max="2" width="106.42578125" style="242" customWidth="1"/>
    <col min="3" max="3" width="25" style="242" customWidth="1"/>
    <col min="4" max="4" width="11" style="242" customWidth="1"/>
    <col min="5" max="16384" width="8.7109375" style="242"/>
  </cols>
  <sheetData>
    <row r="1" spans="1:5" ht="15.75" customHeight="1">
      <c r="A1" s="267"/>
      <c r="B1" s="268"/>
      <c r="C1" s="210" t="s">
        <v>314</v>
      </c>
    </row>
    <row r="2" spans="1:5" ht="15.75" customHeight="1">
      <c r="A2" s="267"/>
      <c r="B2" s="268"/>
      <c r="C2" s="210" t="s">
        <v>300</v>
      </c>
      <c r="D2" s="210"/>
    </row>
    <row r="3" spans="1:5" ht="42" customHeight="1">
      <c r="A3" s="267"/>
      <c r="B3" s="268"/>
      <c r="C3" s="211" t="s">
        <v>315</v>
      </c>
      <c r="D3" s="210"/>
    </row>
    <row r="4" spans="1:5" ht="15.75" customHeight="1">
      <c r="A4" s="269"/>
      <c r="B4" s="269"/>
      <c r="C4" s="212" t="s">
        <v>298</v>
      </c>
      <c r="D4" s="212"/>
    </row>
    <row r="5" spans="1:5" ht="15.75" customHeight="1">
      <c r="A5" s="269"/>
      <c r="B5" s="269"/>
      <c r="C5" s="212"/>
    </row>
    <row r="6" spans="1:5" ht="30" customHeight="1">
      <c r="A6" s="448" t="s">
        <v>371</v>
      </c>
      <c r="B6" s="448"/>
      <c r="C6" s="448"/>
    </row>
    <row r="7" spans="1:5" ht="46.5" customHeight="1">
      <c r="A7" s="270"/>
      <c r="B7" s="270"/>
      <c r="C7" s="271"/>
    </row>
    <row r="8" spans="1:5" s="243" customFormat="1" ht="56.25" customHeight="1">
      <c r="A8" s="272" t="s">
        <v>316</v>
      </c>
      <c r="B8" s="273" t="s">
        <v>317</v>
      </c>
      <c r="C8" s="272" t="s">
        <v>359</v>
      </c>
      <c r="D8" s="241"/>
    </row>
    <row r="9" spans="1:5" s="244" customFormat="1">
      <c r="A9" s="274">
        <v>1</v>
      </c>
      <c r="B9" s="274">
        <v>2</v>
      </c>
      <c r="C9" s="273">
        <v>3</v>
      </c>
      <c r="D9" s="241"/>
    </row>
    <row r="10" spans="1:5" ht="26.25" customHeight="1">
      <c r="A10" s="245">
        <v>1</v>
      </c>
      <c r="B10" s="246" t="s">
        <v>318</v>
      </c>
      <c r="C10" s="247">
        <f>C11+C12</f>
        <v>6875.5</v>
      </c>
      <c r="D10" s="262"/>
      <c r="E10" s="263"/>
    </row>
    <row r="11" spans="1:5" ht="57.75" customHeight="1">
      <c r="A11" s="248" t="s">
        <v>319</v>
      </c>
      <c r="B11" s="249" t="s">
        <v>320</v>
      </c>
      <c r="C11" s="275">
        <v>5475.4</v>
      </c>
      <c r="D11" s="262"/>
      <c r="E11" s="263"/>
    </row>
    <row r="12" spans="1:5" ht="54" customHeight="1">
      <c r="A12" s="248" t="s">
        <v>321</v>
      </c>
      <c r="B12" s="250" t="s">
        <v>322</v>
      </c>
      <c r="C12" s="275">
        <v>1400.1</v>
      </c>
      <c r="D12" s="262"/>
      <c r="E12" s="263"/>
    </row>
    <row r="13" spans="1:5" ht="40.5" customHeight="1">
      <c r="A13" s="248" t="s">
        <v>323</v>
      </c>
      <c r="B13" s="250" t="s">
        <v>324</v>
      </c>
      <c r="C13" s="275"/>
      <c r="D13" s="262"/>
      <c r="E13" s="263"/>
    </row>
    <row r="14" spans="1:5" ht="21.75" customHeight="1">
      <c r="A14" s="251" t="s">
        <v>325</v>
      </c>
      <c r="B14" s="250" t="s">
        <v>326</v>
      </c>
      <c r="C14" s="275"/>
      <c r="D14" s="262"/>
      <c r="E14" s="263"/>
    </row>
    <row r="15" spans="1:5">
      <c r="A15" s="251"/>
      <c r="B15" s="250" t="s">
        <v>327</v>
      </c>
      <c r="C15" s="275"/>
      <c r="D15" s="262"/>
      <c r="E15" s="263"/>
    </row>
    <row r="16" spans="1:5">
      <c r="A16" s="251"/>
      <c r="B16" s="250" t="s">
        <v>328</v>
      </c>
      <c r="C16" s="275"/>
      <c r="D16" s="262"/>
      <c r="E16" s="263"/>
    </row>
    <row r="17" spans="1:10" ht="24" customHeight="1">
      <c r="A17" s="251" t="s">
        <v>329</v>
      </c>
      <c r="B17" s="250" t="s">
        <v>330</v>
      </c>
      <c r="C17" s="275"/>
      <c r="D17" s="262"/>
      <c r="E17" s="263"/>
    </row>
    <row r="18" spans="1:10" ht="20.25" customHeight="1">
      <c r="A18" s="251"/>
      <c r="B18" s="250" t="s">
        <v>327</v>
      </c>
      <c r="C18" s="275"/>
      <c r="D18" s="262"/>
      <c r="E18" s="263"/>
    </row>
    <row r="19" spans="1:10">
      <c r="A19" s="251"/>
      <c r="B19" s="250" t="s">
        <v>331</v>
      </c>
      <c r="C19" s="275"/>
      <c r="D19" s="262"/>
      <c r="E19" s="263"/>
    </row>
    <row r="20" spans="1:10" ht="23.25" customHeight="1">
      <c r="A20" s="251"/>
      <c r="B20" s="250" t="s">
        <v>332</v>
      </c>
      <c r="C20" s="275"/>
      <c r="D20" s="262"/>
      <c r="E20" s="263"/>
    </row>
    <row r="21" spans="1:10" ht="33.75" customHeight="1">
      <c r="A21" s="248" t="s">
        <v>333</v>
      </c>
      <c r="B21" s="250" t="s">
        <v>334</v>
      </c>
      <c r="C21" s="275"/>
      <c r="D21" s="262"/>
      <c r="E21" s="263"/>
    </row>
    <row r="22" spans="1:10" s="252" customFormat="1" ht="39.75" customHeight="1">
      <c r="A22" s="248" t="s">
        <v>335</v>
      </c>
      <c r="B22" s="250" t="s">
        <v>336</v>
      </c>
      <c r="C22" s="275"/>
      <c r="D22" s="262"/>
      <c r="E22" s="263"/>
    </row>
    <row r="23" spans="1:10">
      <c r="A23" s="248"/>
      <c r="B23" s="250" t="s">
        <v>337</v>
      </c>
      <c r="C23" s="276"/>
      <c r="D23" s="264"/>
      <c r="E23" s="265"/>
      <c r="F23" s="253"/>
      <c r="G23" s="253"/>
      <c r="H23" s="253"/>
      <c r="I23" s="253"/>
      <c r="J23" s="253"/>
    </row>
    <row r="24" spans="1:10">
      <c r="A24" s="248"/>
      <c r="B24" s="250" t="s">
        <v>338</v>
      </c>
      <c r="C24" s="277"/>
      <c r="D24" s="265"/>
      <c r="E24" s="265"/>
      <c r="F24" s="253"/>
      <c r="G24" s="253"/>
      <c r="H24" s="253"/>
      <c r="I24" s="253"/>
      <c r="J24" s="253"/>
    </row>
    <row r="25" spans="1:10" ht="17.25" customHeight="1">
      <c r="A25" s="248"/>
      <c r="B25" s="250" t="s">
        <v>339</v>
      </c>
      <c r="C25" s="278"/>
      <c r="D25" s="265"/>
      <c r="E25" s="265"/>
      <c r="F25" s="253"/>
      <c r="G25" s="253"/>
      <c r="H25" s="253"/>
      <c r="I25" s="253"/>
      <c r="J25" s="253"/>
    </row>
    <row r="26" spans="1:10" s="256" customFormat="1">
      <c r="A26" s="245" t="s">
        <v>340</v>
      </c>
      <c r="B26" s="254" t="s">
        <v>341</v>
      </c>
      <c r="C26" s="279">
        <f>C27+C28</f>
        <v>8</v>
      </c>
      <c r="D26" s="266"/>
      <c r="E26" s="266"/>
      <c r="F26" s="255"/>
      <c r="G26" s="255"/>
      <c r="H26" s="255"/>
      <c r="I26" s="255"/>
      <c r="J26" s="255"/>
    </row>
    <row r="27" spans="1:10" ht="51.75" customHeight="1">
      <c r="A27" s="248" t="s">
        <v>342</v>
      </c>
      <c r="B27" s="250" t="s">
        <v>343</v>
      </c>
      <c r="C27" s="259">
        <v>5.5</v>
      </c>
      <c r="D27" s="265"/>
      <c r="E27" s="265"/>
      <c r="F27" s="253"/>
      <c r="G27" s="253"/>
      <c r="H27" s="253"/>
      <c r="I27" s="253"/>
      <c r="J27" s="253"/>
    </row>
    <row r="28" spans="1:10" ht="60.75" customHeight="1">
      <c r="A28" s="248" t="s">
        <v>344</v>
      </c>
      <c r="B28" s="250" t="s">
        <v>345</v>
      </c>
      <c r="C28" s="259">
        <v>2.5</v>
      </c>
      <c r="D28" s="265"/>
      <c r="E28" s="265"/>
      <c r="F28" s="253"/>
      <c r="G28" s="253"/>
      <c r="H28" s="253"/>
      <c r="I28" s="253"/>
      <c r="J28" s="253"/>
    </row>
    <row r="29" spans="1:10" ht="32.25" customHeight="1">
      <c r="A29" s="248" t="s">
        <v>346</v>
      </c>
      <c r="B29" s="250" t="s">
        <v>347</v>
      </c>
      <c r="C29" s="259"/>
      <c r="D29" s="265"/>
      <c r="E29" s="265"/>
      <c r="F29" s="253"/>
      <c r="G29" s="253"/>
      <c r="H29" s="253"/>
      <c r="I29" s="253"/>
      <c r="J29" s="253"/>
    </row>
    <row r="30" spans="1:10" ht="19.5" customHeight="1">
      <c r="A30" s="251" t="s">
        <v>348</v>
      </c>
      <c r="B30" s="250" t="s">
        <v>326</v>
      </c>
      <c r="C30" s="259"/>
      <c r="D30" s="265"/>
      <c r="E30" s="265"/>
      <c r="F30" s="253"/>
      <c r="G30" s="253"/>
      <c r="H30" s="253"/>
      <c r="I30" s="253"/>
      <c r="J30" s="253"/>
    </row>
    <row r="31" spans="1:10">
      <c r="A31" s="251"/>
      <c r="B31" s="250" t="s">
        <v>327</v>
      </c>
      <c r="C31" s="259"/>
      <c r="D31" s="265"/>
      <c r="E31" s="265"/>
      <c r="F31" s="253"/>
      <c r="G31" s="253"/>
      <c r="H31" s="253"/>
      <c r="I31" s="253"/>
      <c r="J31" s="253"/>
    </row>
    <row r="32" spans="1:10">
      <c r="A32" s="251"/>
      <c r="B32" s="250" t="s">
        <v>328</v>
      </c>
      <c r="C32" s="259"/>
      <c r="D32" s="265"/>
      <c r="E32" s="265"/>
      <c r="F32" s="253"/>
      <c r="G32" s="253"/>
      <c r="H32" s="253"/>
      <c r="I32" s="253"/>
      <c r="J32" s="253"/>
    </row>
    <row r="33" spans="1:10" ht="27" customHeight="1">
      <c r="A33" s="251" t="s">
        <v>349</v>
      </c>
      <c r="B33" s="250" t="s">
        <v>330</v>
      </c>
      <c r="C33" s="259"/>
      <c r="D33" s="265"/>
      <c r="E33" s="265"/>
      <c r="F33" s="253"/>
      <c r="G33" s="253"/>
      <c r="H33" s="253"/>
      <c r="I33" s="253"/>
      <c r="J33" s="253"/>
    </row>
    <row r="34" spans="1:10" ht="22.5" customHeight="1">
      <c r="A34" s="251"/>
      <c r="B34" s="250" t="s">
        <v>327</v>
      </c>
      <c r="C34" s="257"/>
      <c r="D34" s="253"/>
      <c r="E34" s="253"/>
      <c r="F34" s="253"/>
      <c r="G34" s="253"/>
      <c r="H34" s="253"/>
      <c r="I34" s="253"/>
      <c r="J34" s="253"/>
    </row>
    <row r="35" spans="1:10">
      <c r="A35" s="251"/>
      <c r="B35" s="250" t="s">
        <v>331</v>
      </c>
      <c r="C35" s="258"/>
    </row>
    <row r="36" spans="1:10" ht="27.75" customHeight="1">
      <c r="A36" s="251"/>
      <c r="B36" s="250" t="s">
        <v>332</v>
      </c>
      <c r="C36" s="258"/>
    </row>
    <row r="37" spans="1:10" ht="42" customHeight="1">
      <c r="A37" s="248" t="s">
        <v>350</v>
      </c>
      <c r="B37" s="259" t="s">
        <v>334</v>
      </c>
      <c r="C37" s="258"/>
    </row>
    <row r="38" spans="1:10" ht="57.75" customHeight="1">
      <c r="A38" s="248" t="s">
        <v>351</v>
      </c>
      <c r="B38" s="259" t="s">
        <v>352</v>
      </c>
      <c r="C38" s="258"/>
    </row>
    <row r="39" spans="1:10">
      <c r="A39" s="248"/>
      <c r="B39" s="259" t="s">
        <v>337</v>
      </c>
      <c r="C39" s="258"/>
    </row>
    <row r="40" spans="1:10">
      <c r="A40" s="248"/>
      <c r="B40" s="259" t="s">
        <v>338</v>
      </c>
      <c r="C40" s="258"/>
    </row>
    <row r="41" spans="1:10" ht="29.25" customHeight="1">
      <c r="A41" s="248"/>
      <c r="B41" s="259" t="s">
        <v>339</v>
      </c>
      <c r="C41" s="258"/>
    </row>
    <row r="42" spans="1:10" s="256" customFormat="1" ht="40.5" customHeight="1">
      <c r="A42" s="260">
        <v>3</v>
      </c>
      <c r="B42" s="254" t="s">
        <v>353</v>
      </c>
      <c r="C42" s="261">
        <v>0</v>
      </c>
    </row>
  </sheetData>
  <mergeCells count="1">
    <mergeCell ref="A6:C6"/>
  </mergeCells>
  <phoneticPr fontId="27" type="noConversion"/>
  <pageMargins left="0.99" right="0" top="0.26" bottom="0" header="0.31496062992125984" footer="0.31496062992125984"/>
  <pageSetup paperSize="9" scale="6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9"/>
  <sheetViews>
    <sheetView tabSelected="1" workbookViewId="0">
      <selection activeCell="G2" sqref="G2:I2"/>
    </sheetView>
  </sheetViews>
  <sheetFormatPr defaultRowHeight="12.75"/>
  <cols>
    <col min="2" max="2" width="40.140625" customWidth="1"/>
    <col min="4" max="4" width="7.42578125" customWidth="1"/>
    <col min="5" max="5" width="5.5703125" customWidth="1"/>
    <col min="6" max="6" width="15.85546875" customWidth="1"/>
    <col min="7" max="7" width="12.7109375" customWidth="1"/>
    <col min="8" max="8" width="10" customWidth="1"/>
    <col min="9" max="9" width="9.5703125" customWidth="1"/>
  </cols>
  <sheetData>
    <row r="1" spans="1:9">
      <c r="F1" s="211"/>
      <c r="G1" s="280"/>
      <c r="H1" s="280"/>
    </row>
    <row r="2" spans="1:9" ht="78.75" customHeight="1">
      <c r="F2" s="280"/>
      <c r="G2" s="444" t="s">
        <v>374</v>
      </c>
      <c r="H2" s="444"/>
      <c r="I2" s="444"/>
    </row>
    <row r="4" spans="1:9" ht="42" customHeight="1">
      <c r="B4" s="444" t="s">
        <v>373</v>
      </c>
      <c r="C4" s="444"/>
      <c r="D4" s="444"/>
      <c r="E4" s="444"/>
      <c r="F4" s="444"/>
      <c r="G4" s="444"/>
      <c r="H4" s="444"/>
    </row>
    <row r="5" spans="1:9" ht="13.5" thickBot="1">
      <c r="I5" s="321" t="s">
        <v>369</v>
      </c>
    </row>
    <row r="6" spans="1:9" ht="41.25" customHeight="1" thickBot="1">
      <c r="A6" s="457" t="s">
        <v>303</v>
      </c>
      <c r="B6" s="457" t="s">
        <v>362</v>
      </c>
      <c r="C6" s="455" t="s">
        <v>363</v>
      </c>
      <c r="D6" s="455"/>
      <c r="E6" s="455"/>
      <c r="F6" s="455"/>
      <c r="G6" s="455" t="s">
        <v>364</v>
      </c>
      <c r="H6" s="455"/>
      <c r="I6" s="456"/>
    </row>
    <row r="7" spans="1:9" ht="21.75" customHeight="1" thickBot="1">
      <c r="A7" s="458"/>
      <c r="B7" s="458"/>
      <c r="C7" s="317" t="s">
        <v>365</v>
      </c>
      <c r="D7" s="459" t="s">
        <v>366</v>
      </c>
      <c r="E7" s="460"/>
      <c r="F7" s="317" t="s">
        <v>367</v>
      </c>
      <c r="G7" s="317" t="s">
        <v>174</v>
      </c>
      <c r="H7" s="317" t="s">
        <v>185</v>
      </c>
      <c r="I7" s="317" t="s">
        <v>281</v>
      </c>
    </row>
    <row r="8" spans="1:9" ht="19.5" customHeight="1" thickBot="1">
      <c r="A8" s="451" t="s">
        <v>368</v>
      </c>
      <c r="B8" s="452"/>
      <c r="C8" s="453"/>
      <c r="D8" s="454"/>
      <c r="E8" s="454"/>
      <c r="F8" s="454"/>
      <c r="G8" s="318">
        <f>G9</f>
        <v>116122.25</v>
      </c>
      <c r="H8" s="322">
        <f>H9</f>
        <v>105000</v>
      </c>
      <c r="I8" s="322">
        <f>I9</f>
        <v>110000</v>
      </c>
    </row>
    <row r="9" spans="1:9" ht="35.25" customHeight="1" thickBot="1">
      <c r="A9" s="319">
        <v>1</v>
      </c>
      <c r="B9" s="320" t="s">
        <v>253</v>
      </c>
      <c r="C9" s="323">
        <v>10</v>
      </c>
      <c r="D9" s="449" t="s">
        <v>372</v>
      </c>
      <c r="E9" s="450"/>
      <c r="F9" s="324">
        <v>6240525050</v>
      </c>
      <c r="G9" s="325">
        <v>116122.25</v>
      </c>
      <c r="H9" s="326">
        <v>105000</v>
      </c>
      <c r="I9" s="326">
        <v>110000</v>
      </c>
    </row>
  </sheetData>
  <mergeCells count="10">
    <mergeCell ref="G2:I2"/>
    <mergeCell ref="B4:H4"/>
    <mergeCell ref="D9:E9"/>
    <mergeCell ref="A8:B8"/>
    <mergeCell ref="C8:F8"/>
    <mergeCell ref="G6:I6"/>
    <mergeCell ref="A6:A7"/>
    <mergeCell ref="B6:B7"/>
    <mergeCell ref="C6:F6"/>
    <mergeCell ref="D7:E7"/>
  </mergeCells>
  <phoneticPr fontId="5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:H110"/>
  <sheetViews>
    <sheetView topLeftCell="A71" zoomScale="75" workbookViewId="0">
      <selection activeCell="E86" sqref="A1:E86"/>
    </sheetView>
  </sheetViews>
  <sheetFormatPr defaultRowHeight="15.75"/>
  <cols>
    <col min="1" max="1" width="51.7109375" style="72" customWidth="1"/>
    <col min="2" max="2" width="28.28515625" style="77" customWidth="1"/>
    <col min="3" max="3" width="19.7109375" style="77" customWidth="1"/>
    <col min="4" max="4" width="17.42578125" style="77" customWidth="1"/>
    <col min="5" max="5" width="18.42578125" style="72" customWidth="1"/>
    <col min="6" max="6" width="17.5703125" style="72" customWidth="1"/>
    <col min="7" max="16384" width="9.140625" style="72"/>
  </cols>
  <sheetData>
    <row r="1" spans="1:8" s="65" customFormat="1" ht="24" customHeight="1">
      <c r="B1" s="334" t="s">
        <v>162</v>
      </c>
      <c r="C1" s="335"/>
      <c r="D1" s="335"/>
      <c r="E1" s="335"/>
    </row>
    <row r="2" spans="1:8" s="65" customFormat="1" ht="21" customHeight="1">
      <c r="B2" s="334" t="s">
        <v>152</v>
      </c>
      <c r="C2" s="335"/>
      <c r="D2" s="335"/>
      <c r="E2" s="335"/>
    </row>
    <row r="3" spans="1:8" s="65" customFormat="1" ht="20.25" customHeight="1">
      <c r="B3" s="334" t="s">
        <v>145</v>
      </c>
      <c r="C3" s="335"/>
      <c r="D3" s="335"/>
      <c r="E3" s="335"/>
    </row>
    <row r="4" spans="1:8" s="65" customFormat="1" ht="20.25" customHeight="1">
      <c r="B4" s="64"/>
      <c r="C4" s="337" t="s">
        <v>146</v>
      </c>
      <c r="D4" s="337"/>
      <c r="E4" s="337"/>
    </row>
    <row r="5" spans="1:8" s="65" customFormat="1" ht="23.25" customHeight="1">
      <c r="B5" s="334" t="s">
        <v>294</v>
      </c>
      <c r="C5" s="336"/>
      <c r="D5" s="336"/>
      <c r="E5" s="336"/>
    </row>
    <row r="6" spans="1:8" s="65" customFormat="1" ht="18" customHeight="1">
      <c r="B6" s="66"/>
      <c r="C6" s="66"/>
      <c r="D6" s="66"/>
    </row>
    <row r="7" spans="1:8" s="65" customFormat="1" ht="57" customHeight="1">
      <c r="A7" s="332" t="s">
        <v>361</v>
      </c>
      <c r="B7" s="333"/>
      <c r="C7" s="333"/>
      <c r="D7" s="333"/>
      <c r="E7" s="333"/>
    </row>
    <row r="8" spans="1:8" s="65" customFormat="1" ht="3" customHeight="1">
      <c r="A8" s="333"/>
      <c r="B8" s="333"/>
      <c r="C8" s="333"/>
      <c r="D8" s="333"/>
      <c r="E8" s="333"/>
    </row>
    <row r="9" spans="1:8" s="65" customFormat="1" ht="9" customHeight="1">
      <c r="B9" s="66"/>
      <c r="C9" s="66"/>
    </row>
    <row r="10" spans="1:8" s="65" customFormat="1" ht="19.5" customHeight="1">
      <c r="B10" s="66"/>
      <c r="C10" s="66"/>
      <c r="D10" s="66"/>
      <c r="E10" s="190" t="s">
        <v>0</v>
      </c>
    </row>
    <row r="11" spans="1:8" s="65" customFormat="1" ht="85.5" customHeight="1">
      <c r="A11" s="67" t="s">
        <v>114</v>
      </c>
      <c r="B11" s="68" t="s">
        <v>113</v>
      </c>
      <c r="C11" s="69" t="s">
        <v>174</v>
      </c>
      <c r="D11" s="69" t="s">
        <v>185</v>
      </c>
      <c r="E11" s="67" t="s">
        <v>281</v>
      </c>
    </row>
    <row r="12" spans="1:8" ht="19.5" customHeight="1" thickBot="1">
      <c r="A12" s="70" t="s">
        <v>79</v>
      </c>
      <c r="B12" s="71">
        <v>2</v>
      </c>
      <c r="C12" s="71">
        <v>3</v>
      </c>
      <c r="D12" s="71">
        <v>4</v>
      </c>
      <c r="E12" s="71">
        <v>5</v>
      </c>
    </row>
    <row r="13" spans="1:8" s="73" customFormat="1" ht="31.5">
      <c r="A13" s="29" t="s">
        <v>112</v>
      </c>
      <c r="B13" s="30" t="s">
        <v>80</v>
      </c>
      <c r="C13" s="36">
        <f>C14+C70</f>
        <v>24261219.920000002</v>
      </c>
      <c r="D13" s="31">
        <f>D14+D70</f>
        <v>24470251.630000003</v>
      </c>
      <c r="E13" s="31">
        <f>E14+E70</f>
        <v>25493150</v>
      </c>
    </row>
    <row r="14" spans="1:8" ht="23.25" customHeight="1">
      <c r="A14" s="22" t="s">
        <v>23</v>
      </c>
      <c r="B14" s="21" t="s">
        <v>81</v>
      </c>
      <c r="C14" s="23">
        <f>C15+C27+C37+C48+C66+C62</f>
        <v>14412000</v>
      </c>
      <c r="D14" s="23">
        <f>D15+D27+D37+D48+D66</f>
        <v>15971000</v>
      </c>
      <c r="E14" s="23">
        <f>E15+E27+E37+E48+E66</f>
        <v>16903000</v>
      </c>
      <c r="F14" s="73"/>
      <c r="G14" s="73"/>
      <c r="H14" s="73"/>
    </row>
    <row r="15" spans="1:8" s="73" customFormat="1" ht="19.5" customHeight="1">
      <c r="A15" s="29" t="s">
        <v>24</v>
      </c>
      <c r="B15" s="30" t="s">
        <v>56</v>
      </c>
      <c r="C15" s="31">
        <v>7956000</v>
      </c>
      <c r="D15" s="31">
        <v>8699000</v>
      </c>
      <c r="E15" s="31">
        <f t="shared" ref="C15:E17" si="0">E16</f>
        <v>9471000</v>
      </c>
    </row>
    <row r="16" spans="1:8" s="73" customFormat="1" ht="22.5" customHeight="1">
      <c r="A16" s="29" t="s">
        <v>25</v>
      </c>
      <c r="B16" s="30" t="s">
        <v>82</v>
      </c>
      <c r="C16" s="31">
        <v>7956000</v>
      </c>
      <c r="D16" s="31">
        <v>8699000</v>
      </c>
      <c r="E16" s="31">
        <v>9471000</v>
      </c>
      <c r="F16" s="72"/>
      <c r="G16" s="72"/>
      <c r="H16" s="72"/>
    </row>
    <row r="17" spans="1:8" ht="109.5" customHeight="1">
      <c r="A17" s="22" t="s">
        <v>159</v>
      </c>
      <c r="B17" s="21" t="s">
        <v>83</v>
      </c>
      <c r="C17" s="23">
        <f t="shared" si="0"/>
        <v>7351000</v>
      </c>
      <c r="D17" s="23">
        <f t="shared" si="0"/>
        <v>8027000</v>
      </c>
      <c r="E17" s="23">
        <f t="shared" si="0"/>
        <v>8773000</v>
      </c>
    </row>
    <row r="18" spans="1:8" ht="148.5" customHeight="1">
      <c r="A18" s="22" t="s">
        <v>160</v>
      </c>
      <c r="B18" s="24" t="s">
        <v>84</v>
      </c>
      <c r="C18" s="23">
        <v>7351000</v>
      </c>
      <c r="D18" s="23">
        <v>8027000</v>
      </c>
      <c r="E18" s="23">
        <v>8773000</v>
      </c>
    </row>
    <row r="19" spans="1:8" ht="148.5" customHeight="1">
      <c r="A19" s="63" t="s">
        <v>282</v>
      </c>
      <c r="B19" s="24" t="s">
        <v>283</v>
      </c>
      <c r="C19" s="23">
        <v>7000</v>
      </c>
      <c r="D19" s="23">
        <v>7000</v>
      </c>
      <c r="E19" s="23">
        <v>7000</v>
      </c>
    </row>
    <row r="20" spans="1:8" ht="148.5" customHeight="1">
      <c r="A20" s="63" t="s">
        <v>285</v>
      </c>
      <c r="B20" s="24" t="s">
        <v>284</v>
      </c>
      <c r="C20" s="23">
        <v>7000</v>
      </c>
      <c r="D20" s="23">
        <v>7000</v>
      </c>
      <c r="E20" s="23">
        <v>7000</v>
      </c>
    </row>
    <row r="21" spans="1:8" ht="74.25" customHeight="1">
      <c r="A21" s="22" t="s">
        <v>85</v>
      </c>
      <c r="B21" s="21" t="s">
        <v>86</v>
      </c>
      <c r="C21" s="23">
        <f>C22</f>
        <v>35000</v>
      </c>
      <c r="D21" s="23">
        <f>D22</f>
        <v>37000</v>
      </c>
      <c r="E21" s="23">
        <f>E22</f>
        <v>38000</v>
      </c>
    </row>
    <row r="22" spans="1:8" ht="108" customHeight="1">
      <c r="A22" s="22" t="s">
        <v>134</v>
      </c>
      <c r="B22" s="24" t="s">
        <v>127</v>
      </c>
      <c r="C22" s="23">
        <v>35000</v>
      </c>
      <c r="D22" s="23">
        <v>37000</v>
      </c>
      <c r="E22" s="23">
        <v>38000</v>
      </c>
    </row>
    <row r="23" spans="1:8" ht="127.9" customHeight="1">
      <c r="A23" s="63" t="s">
        <v>182</v>
      </c>
      <c r="B23" s="24" t="s">
        <v>180</v>
      </c>
      <c r="C23" s="23">
        <v>0</v>
      </c>
      <c r="D23" s="23">
        <v>0</v>
      </c>
      <c r="E23" s="23">
        <f>E24</f>
        <v>0</v>
      </c>
    </row>
    <row r="24" spans="1:8" ht="157.9" customHeight="1">
      <c r="A24" s="63" t="s">
        <v>183</v>
      </c>
      <c r="B24" s="24" t="s">
        <v>181</v>
      </c>
      <c r="C24" s="23">
        <v>0</v>
      </c>
      <c r="D24" s="23">
        <v>0</v>
      </c>
      <c r="E24" s="23">
        <v>0</v>
      </c>
    </row>
    <row r="25" spans="1:8" ht="157.9" customHeight="1">
      <c r="A25" s="63" t="s">
        <v>286</v>
      </c>
      <c r="B25" s="24" t="s">
        <v>287</v>
      </c>
      <c r="C25" s="23">
        <v>563000</v>
      </c>
      <c r="D25" s="23">
        <v>628000</v>
      </c>
      <c r="E25" s="23">
        <v>653000</v>
      </c>
    </row>
    <row r="26" spans="1:8" ht="157.9" customHeight="1">
      <c r="A26" s="63" t="s">
        <v>288</v>
      </c>
      <c r="B26" s="24" t="s">
        <v>289</v>
      </c>
      <c r="C26" s="23">
        <v>563000</v>
      </c>
      <c r="D26" s="23">
        <v>628000</v>
      </c>
      <c r="E26" s="23">
        <v>653000</v>
      </c>
      <c r="F26" s="73"/>
      <c r="G26" s="73"/>
      <c r="H26" s="73"/>
    </row>
    <row r="27" spans="1:8" s="73" customFormat="1" ht="49.5" customHeight="1">
      <c r="A27" s="29" t="s">
        <v>55</v>
      </c>
      <c r="B27" s="30" t="s">
        <v>57</v>
      </c>
      <c r="C27" s="31">
        <f>C28</f>
        <v>2193000</v>
      </c>
      <c r="D27" s="31">
        <f>D28</f>
        <v>2914000</v>
      </c>
      <c r="E27" s="31">
        <f>E28</f>
        <v>3025000</v>
      </c>
    </row>
    <row r="28" spans="1:8" s="73" customFormat="1" ht="62.25" customHeight="1">
      <c r="A28" s="29" t="s">
        <v>42</v>
      </c>
      <c r="B28" s="30" t="s">
        <v>87</v>
      </c>
      <c r="C28" s="31">
        <f>C29+C31+C33+C35</f>
        <v>2193000</v>
      </c>
      <c r="D28" s="31">
        <f>D29+D31+D33+D35</f>
        <v>2914000</v>
      </c>
      <c r="E28" s="31">
        <f>E29+E31+E33+E35</f>
        <v>3025000</v>
      </c>
      <c r="F28" s="72"/>
      <c r="G28" s="72"/>
      <c r="H28" s="72"/>
    </row>
    <row r="29" spans="1:8" ht="102.75" customHeight="1">
      <c r="A29" s="22" t="s">
        <v>45</v>
      </c>
      <c r="B29" s="24" t="s">
        <v>165</v>
      </c>
      <c r="C29" s="23">
        <v>1147000</v>
      </c>
      <c r="D29" s="23">
        <v>1523000</v>
      </c>
      <c r="E29" s="23">
        <v>1578000</v>
      </c>
    </row>
    <row r="30" spans="1:8" ht="151.5" customHeight="1">
      <c r="A30" s="22" t="s">
        <v>88</v>
      </c>
      <c r="B30" s="24" t="s">
        <v>164</v>
      </c>
      <c r="C30" s="23">
        <v>1147000</v>
      </c>
      <c r="D30" s="23">
        <v>1523000</v>
      </c>
      <c r="E30" s="23">
        <v>1578000</v>
      </c>
    </row>
    <row r="31" spans="1:8" ht="118.5" customHeight="1">
      <c r="A31" s="22" t="s">
        <v>46</v>
      </c>
      <c r="B31" s="24" t="s">
        <v>166</v>
      </c>
      <c r="C31" s="23">
        <f>C32</f>
        <v>6000</v>
      </c>
      <c r="D31" s="23">
        <f>D32</f>
        <v>7000</v>
      </c>
      <c r="E31" s="23">
        <f>E32</f>
        <v>8000</v>
      </c>
    </row>
    <row r="32" spans="1:8" ht="170.25" customHeight="1">
      <c r="A32" s="22" t="s">
        <v>89</v>
      </c>
      <c r="B32" s="24" t="s">
        <v>167</v>
      </c>
      <c r="C32" s="23">
        <v>6000</v>
      </c>
      <c r="D32" s="23">
        <v>7000</v>
      </c>
      <c r="E32" s="23">
        <v>8000</v>
      </c>
    </row>
    <row r="33" spans="1:8" ht="103.5" customHeight="1">
      <c r="A33" s="22" t="s">
        <v>47</v>
      </c>
      <c r="B33" s="24" t="s">
        <v>168</v>
      </c>
      <c r="C33" s="23">
        <f>C34</f>
        <v>1110000</v>
      </c>
      <c r="D33" s="23">
        <f>D34</f>
        <v>1473000</v>
      </c>
      <c r="E33" s="23">
        <f>E34</f>
        <v>1528000</v>
      </c>
    </row>
    <row r="34" spans="1:8" ht="160.5" customHeight="1">
      <c r="A34" s="22" t="s">
        <v>90</v>
      </c>
      <c r="B34" s="24" t="s">
        <v>169</v>
      </c>
      <c r="C34" s="23">
        <v>1110000</v>
      </c>
      <c r="D34" s="23">
        <v>1473000</v>
      </c>
      <c r="E34" s="23">
        <v>1528000</v>
      </c>
    </row>
    <row r="35" spans="1:8" ht="108" customHeight="1">
      <c r="A35" s="22" t="s">
        <v>48</v>
      </c>
      <c r="B35" s="24" t="s">
        <v>170</v>
      </c>
      <c r="C35" s="23">
        <f>C36</f>
        <v>-70000</v>
      </c>
      <c r="D35" s="23">
        <f>D36</f>
        <v>-89000</v>
      </c>
      <c r="E35" s="23">
        <f>E36</f>
        <v>-89000</v>
      </c>
    </row>
    <row r="36" spans="1:8" ht="153.75" customHeight="1">
      <c r="A36" s="22" t="s">
        <v>91</v>
      </c>
      <c r="B36" s="24" t="s">
        <v>171</v>
      </c>
      <c r="C36" s="23">
        <v>-70000</v>
      </c>
      <c r="D36" s="23">
        <v>-89000</v>
      </c>
      <c r="E36" s="23">
        <v>-89000</v>
      </c>
      <c r="F36" s="73"/>
      <c r="G36" s="73"/>
      <c r="H36" s="73"/>
    </row>
    <row r="37" spans="1:8" s="73" customFormat="1" ht="18" customHeight="1">
      <c r="A37" s="29" t="s">
        <v>26</v>
      </c>
      <c r="B37" s="30" t="s">
        <v>58</v>
      </c>
      <c r="C37" s="31">
        <f>C38+C45</f>
        <v>1245000</v>
      </c>
      <c r="D37" s="31">
        <f>D38+D45</f>
        <v>1304000</v>
      </c>
      <c r="E37" s="31">
        <f>E38+E45</f>
        <v>1405000</v>
      </c>
    </row>
    <row r="38" spans="1:8" s="73" customFormat="1" ht="48.75" customHeight="1">
      <c r="A38" s="29" t="s">
        <v>66</v>
      </c>
      <c r="B38" s="30" t="s">
        <v>69</v>
      </c>
      <c r="C38" s="31">
        <f>C39+C42</f>
        <v>838000</v>
      </c>
      <c r="D38" s="31">
        <f>D39+D42</f>
        <v>897000</v>
      </c>
      <c r="E38" s="31">
        <f>E39+E42</f>
        <v>998000</v>
      </c>
      <c r="F38" s="72"/>
      <c r="G38" s="72"/>
      <c r="H38" s="72"/>
    </row>
    <row r="39" spans="1:8" ht="60" customHeight="1">
      <c r="A39" s="22" t="s">
        <v>67</v>
      </c>
      <c r="B39" s="21" t="s">
        <v>70</v>
      </c>
      <c r="C39" s="23">
        <f t="shared" ref="C39:E40" si="1">C40</f>
        <v>205000</v>
      </c>
      <c r="D39" s="23">
        <f t="shared" si="1"/>
        <v>220000</v>
      </c>
      <c r="E39" s="23">
        <f t="shared" si="1"/>
        <v>220000</v>
      </c>
    </row>
    <row r="40" spans="1:8" ht="51.75" customHeight="1">
      <c r="A40" s="22" t="s">
        <v>67</v>
      </c>
      <c r="B40" s="21" t="s">
        <v>71</v>
      </c>
      <c r="C40" s="23">
        <f t="shared" si="1"/>
        <v>205000</v>
      </c>
      <c r="D40" s="23">
        <f t="shared" si="1"/>
        <v>220000</v>
      </c>
      <c r="E40" s="23">
        <f t="shared" si="1"/>
        <v>220000</v>
      </c>
    </row>
    <row r="41" spans="1:8" ht="85.5" customHeight="1">
      <c r="A41" s="22" t="s">
        <v>140</v>
      </c>
      <c r="B41" s="24" t="s">
        <v>92</v>
      </c>
      <c r="C41" s="23">
        <v>205000</v>
      </c>
      <c r="D41" s="23">
        <v>220000</v>
      </c>
      <c r="E41" s="23">
        <v>220000</v>
      </c>
    </row>
    <row r="42" spans="1:8" ht="60" customHeight="1">
      <c r="A42" s="22" t="s">
        <v>68</v>
      </c>
      <c r="B42" s="21" t="s">
        <v>72</v>
      </c>
      <c r="C42" s="23">
        <f>C43</f>
        <v>633000</v>
      </c>
      <c r="D42" s="23">
        <f>D43</f>
        <v>677000</v>
      </c>
      <c r="E42" s="23">
        <v>778000</v>
      </c>
    </row>
    <row r="43" spans="1:8" ht="57" customHeight="1">
      <c r="A43" s="22" t="s">
        <v>68</v>
      </c>
      <c r="B43" s="21" t="s">
        <v>73</v>
      </c>
      <c r="C43" s="23">
        <f>C44</f>
        <v>633000</v>
      </c>
      <c r="D43" s="23">
        <f>D44</f>
        <v>677000</v>
      </c>
      <c r="E43" s="23">
        <v>778000</v>
      </c>
    </row>
    <row r="44" spans="1:8" ht="135" customHeight="1">
      <c r="A44" s="22" t="s">
        <v>143</v>
      </c>
      <c r="B44" s="24" t="s">
        <v>93</v>
      </c>
      <c r="C44" s="23">
        <v>633000</v>
      </c>
      <c r="D44" s="23">
        <v>677000</v>
      </c>
      <c r="E44" s="23">
        <v>778000</v>
      </c>
      <c r="F44" s="73"/>
      <c r="G44" s="73"/>
      <c r="H44" s="73"/>
    </row>
    <row r="45" spans="1:8" s="73" customFormat="1" ht="20.25" customHeight="1">
      <c r="A45" s="29" t="s">
        <v>27</v>
      </c>
      <c r="B45" s="30" t="s">
        <v>94</v>
      </c>
      <c r="C45" s="31">
        <f t="shared" ref="C45:E46" si="2">C46</f>
        <v>407000</v>
      </c>
      <c r="D45" s="31">
        <f t="shared" si="2"/>
        <v>407000</v>
      </c>
      <c r="E45" s="31">
        <f t="shared" si="2"/>
        <v>407000</v>
      </c>
      <c r="F45" s="72"/>
      <c r="G45" s="72"/>
      <c r="H45" s="72"/>
    </row>
    <row r="46" spans="1:8" ht="15" customHeight="1">
      <c r="A46" s="22" t="s">
        <v>27</v>
      </c>
      <c r="B46" s="21" t="s">
        <v>95</v>
      </c>
      <c r="C46" s="23">
        <f t="shared" si="2"/>
        <v>407000</v>
      </c>
      <c r="D46" s="23">
        <f t="shared" si="2"/>
        <v>407000</v>
      </c>
      <c r="E46" s="23">
        <f t="shared" si="2"/>
        <v>407000</v>
      </c>
    </row>
    <row r="47" spans="1:8" ht="70.5" customHeight="1">
      <c r="A47" s="22" t="s">
        <v>141</v>
      </c>
      <c r="B47" s="24" t="s">
        <v>96</v>
      </c>
      <c r="C47" s="23">
        <v>407000</v>
      </c>
      <c r="D47" s="23">
        <v>407000</v>
      </c>
      <c r="E47" s="23">
        <v>407000</v>
      </c>
      <c r="F47" s="73"/>
      <c r="G47" s="73"/>
      <c r="H47" s="73"/>
    </row>
    <row r="48" spans="1:8" s="73" customFormat="1" ht="16.5" customHeight="1">
      <c r="A48" s="29" t="s">
        <v>97</v>
      </c>
      <c r="B48" s="30" t="s">
        <v>98</v>
      </c>
      <c r="C48" s="31">
        <f>C49+C52</f>
        <v>3018000</v>
      </c>
      <c r="D48" s="31">
        <f>D49+D52</f>
        <v>3054000</v>
      </c>
      <c r="E48" s="31">
        <f>E49+E52</f>
        <v>3002000</v>
      </c>
    </row>
    <row r="49" spans="1:8" s="73" customFormat="1" ht="19.5" customHeight="1">
      <c r="A49" s="29" t="s">
        <v>28</v>
      </c>
      <c r="B49" s="30" t="s">
        <v>99</v>
      </c>
      <c r="C49" s="31">
        <f t="shared" ref="C49:E50" si="3">C50</f>
        <v>76000</v>
      </c>
      <c r="D49" s="31">
        <f t="shared" si="3"/>
        <v>84000</v>
      </c>
      <c r="E49" s="31">
        <f t="shared" si="3"/>
        <v>93000</v>
      </c>
      <c r="F49" s="72"/>
      <c r="G49" s="72"/>
      <c r="H49" s="72"/>
    </row>
    <row r="50" spans="1:8" ht="72" customHeight="1">
      <c r="A50" s="22" t="s">
        <v>100</v>
      </c>
      <c r="B50" s="21" t="s">
        <v>101</v>
      </c>
      <c r="C50" s="23">
        <f t="shared" si="3"/>
        <v>76000</v>
      </c>
      <c r="D50" s="23">
        <f t="shared" si="3"/>
        <v>84000</v>
      </c>
      <c r="E50" s="23">
        <f t="shared" si="3"/>
        <v>93000</v>
      </c>
    </row>
    <row r="51" spans="1:8" ht="101.25" customHeight="1">
      <c r="A51" s="22" t="s">
        <v>144</v>
      </c>
      <c r="B51" s="24" t="s">
        <v>102</v>
      </c>
      <c r="C51" s="23">
        <v>76000</v>
      </c>
      <c r="D51" s="23">
        <v>84000</v>
      </c>
      <c r="E51" s="23">
        <v>93000</v>
      </c>
      <c r="F51" s="73"/>
      <c r="G51" s="73"/>
      <c r="H51" s="73"/>
    </row>
    <row r="52" spans="1:8" s="73" customFormat="1" ht="17.25" customHeight="1">
      <c r="A52" s="29" t="s">
        <v>103</v>
      </c>
      <c r="B52" s="30" t="s">
        <v>104</v>
      </c>
      <c r="C52" s="31">
        <f>C56+C59</f>
        <v>2942000</v>
      </c>
      <c r="D52" s="31">
        <f>D56+D59</f>
        <v>2970000</v>
      </c>
      <c r="E52" s="31">
        <f>E56+E59</f>
        <v>2909000</v>
      </c>
      <c r="F52" s="72"/>
      <c r="G52" s="72"/>
      <c r="H52" s="72"/>
    </row>
    <row r="53" spans="1:8" hidden="1">
      <c r="A53" s="22" t="s">
        <v>49</v>
      </c>
      <c r="B53" s="21" t="s">
        <v>105</v>
      </c>
      <c r="C53" s="23">
        <v>703000</v>
      </c>
      <c r="D53" s="23">
        <v>710000</v>
      </c>
      <c r="E53" s="23">
        <v>717000</v>
      </c>
    </row>
    <row r="54" spans="1:8" ht="47.25" hidden="1">
      <c r="A54" s="22" t="s">
        <v>50</v>
      </c>
      <c r="B54" s="21" t="s">
        <v>106</v>
      </c>
      <c r="C54" s="23">
        <v>703000</v>
      </c>
      <c r="D54" s="23">
        <v>710000</v>
      </c>
      <c r="E54" s="23">
        <v>717000</v>
      </c>
    </row>
    <row r="55" spans="1:8" ht="78.75" hidden="1">
      <c r="A55" s="22" t="s">
        <v>51</v>
      </c>
      <c r="B55" s="24" t="s">
        <v>107</v>
      </c>
      <c r="C55" s="23">
        <v>703000</v>
      </c>
      <c r="D55" s="23">
        <v>710000</v>
      </c>
      <c r="E55" s="23">
        <v>717000</v>
      </c>
    </row>
    <row r="56" spans="1:8" ht="21.75" customHeight="1">
      <c r="A56" s="34" t="s">
        <v>49</v>
      </c>
      <c r="B56" s="35" t="s">
        <v>105</v>
      </c>
      <c r="C56" s="23">
        <f t="shared" ref="C56:E57" si="4">C57</f>
        <v>310000</v>
      </c>
      <c r="D56" s="23">
        <f t="shared" si="4"/>
        <v>312000</v>
      </c>
      <c r="E56" s="23">
        <f t="shared" si="4"/>
        <v>224000</v>
      </c>
    </row>
    <row r="57" spans="1:8" ht="66" customHeight="1">
      <c r="A57" s="34" t="s">
        <v>50</v>
      </c>
      <c r="B57" s="35" t="s">
        <v>106</v>
      </c>
      <c r="C57" s="23">
        <f t="shared" si="4"/>
        <v>310000</v>
      </c>
      <c r="D57" s="23">
        <f t="shared" si="4"/>
        <v>312000</v>
      </c>
      <c r="E57" s="23">
        <f t="shared" si="4"/>
        <v>224000</v>
      </c>
    </row>
    <row r="58" spans="1:8" ht="93" customHeight="1">
      <c r="A58" s="34" t="s">
        <v>51</v>
      </c>
      <c r="B58" s="24" t="s">
        <v>107</v>
      </c>
      <c r="C58" s="23">
        <v>310000</v>
      </c>
      <c r="D58" s="23">
        <v>312000</v>
      </c>
      <c r="E58" s="23">
        <v>224000</v>
      </c>
    </row>
    <row r="59" spans="1:8" ht="38.25" customHeight="1">
      <c r="A59" s="22" t="s">
        <v>52</v>
      </c>
      <c r="B59" s="21" t="s">
        <v>108</v>
      </c>
      <c r="C59" s="23">
        <f t="shared" ref="C59:E60" si="5">C60</f>
        <v>2632000</v>
      </c>
      <c r="D59" s="23">
        <f t="shared" si="5"/>
        <v>2658000</v>
      </c>
      <c r="E59" s="23">
        <f t="shared" si="5"/>
        <v>2685000</v>
      </c>
    </row>
    <row r="60" spans="1:8" ht="64.5" customHeight="1">
      <c r="A60" s="22" t="s">
        <v>53</v>
      </c>
      <c r="B60" s="21" t="s">
        <v>109</v>
      </c>
      <c r="C60" s="23">
        <f t="shared" si="5"/>
        <v>2632000</v>
      </c>
      <c r="D60" s="23">
        <f t="shared" si="5"/>
        <v>2658000</v>
      </c>
      <c r="E60" s="23">
        <f t="shared" si="5"/>
        <v>2685000</v>
      </c>
    </row>
    <row r="61" spans="1:8" ht="97.5" customHeight="1">
      <c r="A61" s="22" t="s">
        <v>54</v>
      </c>
      <c r="B61" s="24" t="s">
        <v>110</v>
      </c>
      <c r="C61" s="27">
        <v>2632000</v>
      </c>
      <c r="D61" s="27">
        <v>2658000</v>
      </c>
      <c r="E61" s="27">
        <v>2685000</v>
      </c>
    </row>
    <row r="62" spans="1:8" ht="97.5" customHeight="1">
      <c r="A62" s="80" t="s">
        <v>191</v>
      </c>
      <c r="B62" s="79" t="s">
        <v>195</v>
      </c>
      <c r="C62" s="28">
        <f>C63</f>
        <v>0</v>
      </c>
      <c r="D62" s="28">
        <v>0</v>
      </c>
      <c r="E62" s="28">
        <v>0</v>
      </c>
    </row>
    <row r="63" spans="1:8" ht="97.5" customHeight="1">
      <c r="A63" s="82" t="s">
        <v>192</v>
      </c>
      <c r="B63" s="81" t="s">
        <v>196</v>
      </c>
      <c r="C63" s="28">
        <f>C64</f>
        <v>0</v>
      </c>
      <c r="D63" s="28">
        <v>0</v>
      </c>
      <c r="E63" s="28">
        <v>0</v>
      </c>
    </row>
    <row r="64" spans="1:8" ht="97.5" customHeight="1">
      <c r="A64" s="82" t="s">
        <v>193</v>
      </c>
      <c r="B64" s="81" t="s">
        <v>197</v>
      </c>
      <c r="C64" s="28">
        <f>C65</f>
        <v>0</v>
      </c>
      <c r="D64" s="28">
        <v>0</v>
      </c>
      <c r="E64" s="28">
        <v>0</v>
      </c>
    </row>
    <row r="65" spans="1:8" ht="97.5" customHeight="1">
      <c r="A65" s="82" t="s">
        <v>194</v>
      </c>
      <c r="B65" s="81" t="s">
        <v>198</v>
      </c>
      <c r="C65" s="28">
        <v>0</v>
      </c>
      <c r="D65" s="28">
        <v>0</v>
      </c>
      <c r="E65" s="28">
        <v>0</v>
      </c>
      <c r="F65" s="73"/>
      <c r="G65" s="73"/>
      <c r="H65" s="73"/>
    </row>
    <row r="66" spans="1:8" s="73" customFormat="1" ht="27" customHeight="1">
      <c r="A66" s="43" t="s">
        <v>120</v>
      </c>
      <c r="B66" s="44" t="s">
        <v>118</v>
      </c>
      <c r="C66" s="33">
        <f>C67</f>
        <v>0</v>
      </c>
      <c r="D66" s="33">
        <v>0</v>
      </c>
      <c r="E66" s="33">
        <v>0</v>
      </c>
      <c r="F66" s="72"/>
      <c r="G66" s="72"/>
      <c r="H66" s="72"/>
    </row>
    <row r="67" spans="1:8" ht="33" customHeight="1">
      <c r="A67" s="45" t="s">
        <v>121</v>
      </c>
      <c r="B67" s="46" t="s">
        <v>119</v>
      </c>
      <c r="C67" s="28">
        <f>C68</f>
        <v>0</v>
      </c>
      <c r="D67" s="28">
        <v>0</v>
      </c>
      <c r="E67" s="28">
        <v>0</v>
      </c>
    </row>
    <row r="68" spans="1:8" ht="37.5" customHeight="1">
      <c r="A68" s="45" t="s">
        <v>122</v>
      </c>
      <c r="B68" s="41" t="s">
        <v>147</v>
      </c>
      <c r="C68" s="28">
        <f>C69</f>
        <v>0</v>
      </c>
      <c r="D68" s="28">
        <v>0</v>
      </c>
      <c r="E68" s="28">
        <v>0</v>
      </c>
    </row>
    <row r="69" spans="1:8" ht="57.6" customHeight="1">
      <c r="A69" s="40" t="s">
        <v>176</v>
      </c>
      <c r="B69" s="41" t="s">
        <v>186</v>
      </c>
      <c r="C69" s="28">
        <v>0</v>
      </c>
      <c r="D69" s="28">
        <v>0</v>
      </c>
      <c r="E69" s="28">
        <v>0</v>
      </c>
    </row>
    <row r="70" spans="1:8" ht="26.25" customHeight="1">
      <c r="A70" s="37" t="s">
        <v>29</v>
      </c>
      <c r="B70" s="38" t="s">
        <v>59</v>
      </c>
      <c r="C70" s="39">
        <f>C71</f>
        <v>9849219.9199999999</v>
      </c>
      <c r="D70" s="39">
        <f>D71</f>
        <v>8499251.6300000008</v>
      </c>
      <c r="E70" s="39">
        <f>E71</f>
        <v>8590150</v>
      </c>
    </row>
    <row r="71" spans="1:8" ht="55.5" customHeight="1">
      <c r="A71" s="29" t="s">
        <v>30</v>
      </c>
      <c r="B71" s="30" t="s">
        <v>133</v>
      </c>
      <c r="C71" s="31">
        <f>C72+C77+C80+C83</f>
        <v>9849219.9199999999</v>
      </c>
      <c r="D71" s="31">
        <f>D72+D77+D80</f>
        <v>8499251.6300000008</v>
      </c>
      <c r="E71" s="31">
        <f>E72+E77+E80</f>
        <v>8590150</v>
      </c>
    </row>
    <row r="72" spans="1:8" ht="45.75" customHeight="1">
      <c r="A72" s="29" t="s">
        <v>63</v>
      </c>
      <c r="B72" s="30" t="s">
        <v>132</v>
      </c>
      <c r="C72" s="31">
        <f>C73+C75</f>
        <v>7890000</v>
      </c>
      <c r="D72" s="31">
        <f t="shared" ref="C72:E73" si="6">D73</f>
        <v>7792000</v>
      </c>
      <c r="E72" s="31">
        <f t="shared" si="6"/>
        <v>7687000</v>
      </c>
      <c r="F72" s="73"/>
      <c r="G72" s="73"/>
      <c r="H72" s="73"/>
    </row>
    <row r="73" spans="1:8" s="73" customFormat="1" ht="28.15" customHeight="1">
      <c r="A73" s="22" t="s">
        <v>64</v>
      </c>
      <c r="B73" s="21" t="s">
        <v>75</v>
      </c>
      <c r="C73" s="23">
        <f t="shared" si="6"/>
        <v>7890000</v>
      </c>
      <c r="D73" s="23">
        <f t="shared" si="6"/>
        <v>7792000</v>
      </c>
      <c r="E73" s="23">
        <f t="shared" si="6"/>
        <v>7687000</v>
      </c>
    </row>
    <row r="74" spans="1:8" s="73" customFormat="1" ht="54" customHeight="1">
      <c r="A74" s="22" t="s">
        <v>123</v>
      </c>
      <c r="B74" s="24" t="s">
        <v>148</v>
      </c>
      <c r="C74" s="23">
        <v>7890000</v>
      </c>
      <c r="D74" s="23">
        <v>7792000</v>
      </c>
      <c r="E74" s="23">
        <v>7687000</v>
      </c>
      <c r="G74" s="78"/>
    </row>
    <row r="75" spans="1:8" s="73" customFormat="1" ht="54" customHeight="1">
      <c r="A75" s="22" t="s">
        <v>187</v>
      </c>
      <c r="B75" s="24" t="s">
        <v>190</v>
      </c>
      <c r="C75" s="23">
        <f>C76</f>
        <v>0</v>
      </c>
      <c r="D75" s="23">
        <v>0</v>
      </c>
      <c r="E75" s="23">
        <v>0</v>
      </c>
      <c r="H75" s="78"/>
    </row>
    <row r="76" spans="1:8" s="73" customFormat="1" ht="54" customHeight="1">
      <c r="A76" s="22" t="s">
        <v>188</v>
      </c>
      <c r="B76" s="24" t="s">
        <v>189</v>
      </c>
      <c r="C76" s="23">
        <v>0</v>
      </c>
      <c r="D76" s="23">
        <v>0</v>
      </c>
      <c r="E76" s="23">
        <v>0</v>
      </c>
      <c r="F76" s="72"/>
      <c r="G76" s="72"/>
      <c r="H76" s="72"/>
    </row>
    <row r="77" spans="1:8" ht="54" customHeight="1">
      <c r="A77" s="29" t="s">
        <v>74</v>
      </c>
      <c r="B77" s="32" t="s">
        <v>131</v>
      </c>
      <c r="C77" s="31">
        <f t="shared" ref="C77:E78" si="7">C78</f>
        <v>0</v>
      </c>
      <c r="D77" s="31">
        <f t="shared" si="7"/>
        <v>0</v>
      </c>
      <c r="E77" s="31">
        <f t="shared" si="7"/>
        <v>0</v>
      </c>
      <c r="F77" s="73"/>
      <c r="G77" s="73"/>
      <c r="H77" s="73"/>
    </row>
    <row r="78" spans="1:8" s="73" customFormat="1" ht="24.75" customHeight="1">
      <c r="A78" s="22" t="s">
        <v>115</v>
      </c>
      <c r="B78" s="24" t="s">
        <v>117</v>
      </c>
      <c r="C78" s="23">
        <f t="shared" si="7"/>
        <v>0</v>
      </c>
      <c r="D78" s="23">
        <f t="shared" si="7"/>
        <v>0</v>
      </c>
      <c r="E78" s="23">
        <f t="shared" si="7"/>
        <v>0</v>
      </c>
      <c r="F78" s="72"/>
      <c r="G78" s="72"/>
      <c r="H78" s="72"/>
    </row>
    <row r="79" spans="1:8" ht="42.75" customHeight="1">
      <c r="A79" s="22" t="s">
        <v>116</v>
      </c>
      <c r="B79" s="24" t="s">
        <v>149</v>
      </c>
      <c r="C79" s="23">
        <v>0</v>
      </c>
      <c r="D79" s="23">
        <v>0</v>
      </c>
      <c r="E79" s="23">
        <v>0</v>
      </c>
    </row>
    <row r="80" spans="1:8" ht="54" customHeight="1">
      <c r="A80" s="29" t="s">
        <v>65</v>
      </c>
      <c r="B80" s="30" t="s">
        <v>130</v>
      </c>
      <c r="C80" s="31">
        <f t="shared" ref="C80:E81" si="8">C81</f>
        <v>633019.92000000004</v>
      </c>
      <c r="D80" s="31">
        <f t="shared" si="8"/>
        <v>707251.63</v>
      </c>
      <c r="E80" s="31">
        <v>903150</v>
      </c>
    </row>
    <row r="81" spans="1:8" ht="61.5" customHeight="1">
      <c r="A81" s="22" t="s">
        <v>136</v>
      </c>
      <c r="B81" s="21" t="s">
        <v>111</v>
      </c>
      <c r="C81" s="23">
        <f>C82</f>
        <v>633019.92000000004</v>
      </c>
      <c r="D81" s="23">
        <f t="shared" si="8"/>
        <v>707251.63</v>
      </c>
      <c r="E81" s="23">
        <f t="shared" si="8"/>
        <v>903150</v>
      </c>
    </row>
    <row r="82" spans="1:8" ht="72.75" customHeight="1">
      <c r="A82" s="25" t="s">
        <v>135</v>
      </c>
      <c r="B82" s="26" t="s">
        <v>150</v>
      </c>
      <c r="C82" s="27">
        <v>633019.92000000004</v>
      </c>
      <c r="D82" s="27">
        <v>707251.63</v>
      </c>
      <c r="E82" s="27">
        <v>903150</v>
      </c>
      <c r="F82" s="73"/>
      <c r="G82" s="73"/>
      <c r="H82" s="73"/>
    </row>
    <row r="83" spans="1:8" s="73" customFormat="1" ht="18.75">
      <c r="A83" s="74" t="s">
        <v>126</v>
      </c>
      <c r="B83" s="42" t="s">
        <v>129</v>
      </c>
      <c r="C83" s="33">
        <f>C84</f>
        <v>1326200</v>
      </c>
      <c r="D83" s="33">
        <f t="shared" ref="C83:E84" si="9">D84</f>
        <v>0</v>
      </c>
      <c r="E83" s="33">
        <f t="shared" si="9"/>
        <v>0</v>
      </c>
      <c r="F83" s="72"/>
      <c r="G83" s="72"/>
      <c r="H83" s="72"/>
    </row>
    <row r="84" spans="1:8" ht="43.5" customHeight="1">
      <c r="A84" s="40" t="s">
        <v>125</v>
      </c>
      <c r="B84" s="41" t="s">
        <v>128</v>
      </c>
      <c r="C84" s="28">
        <f t="shared" si="9"/>
        <v>1326200</v>
      </c>
      <c r="D84" s="28">
        <f t="shared" si="9"/>
        <v>0</v>
      </c>
      <c r="E84" s="28">
        <f t="shared" si="9"/>
        <v>0</v>
      </c>
    </row>
    <row r="85" spans="1:8" ht="36.75" customHeight="1">
      <c r="A85" s="40" t="s">
        <v>124</v>
      </c>
      <c r="B85" s="41" t="s">
        <v>151</v>
      </c>
      <c r="C85" s="28">
        <v>1326200</v>
      </c>
      <c r="D85" s="28">
        <v>0</v>
      </c>
      <c r="E85" s="28">
        <v>0</v>
      </c>
      <c r="F85" s="73"/>
      <c r="G85" s="73"/>
      <c r="H85" s="73"/>
    </row>
    <row r="86" spans="1:8" s="73" customFormat="1" ht="30" customHeight="1">
      <c r="A86" s="75" t="s">
        <v>142</v>
      </c>
      <c r="B86" s="76" t="s">
        <v>80</v>
      </c>
      <c r="C86" s="189">
        <f>C13</f>
        <v>24261219.920000002</v>
      </c>
      <c r="D86" s="189">
        <f>D13</f>
        <v>24470251.630000003</v>
      </c>
      <c r="E86" s="189">
        <f>E13</f>
        <v>25493150</v>
      </c>
      <c r="F86" s="72"/>
      <c r="G86" s="72"/>
      <c r="H86" s="72"/>
    </row>
    <row r="87" spans="1:8" ht="38.25" customHeight="1">
      <c r="B87" s="72"/>
      <c r="C87" s="72"/>
      <c r="D87" s="72"/>
    </row>
    <row r="88" spans="1:8" ht="38.25" customHeight="1">
      <c r="B88" s="72"/>
      <c r="C88" s="72"/>
      <c r="D88" s="72"/>
    </row>
    <row r="89" spans="1:8" ht="41.25" customHeight="1">
      <c r="B89" s="72"/>
      <c r="C89" s="72"/>
      <c r="D89" s="72"/>
    </row>
    <row r="90" spans="1:8">
      <c r="B90" s="72"/>
      <c r="C90" s="72"/>
      <c r="D90" s="72"/>
    </row>
    <row r="91" spans="1:8">
      <c r="B91" s="72"/>
      <c r="C91" s="72"/>
      <c r="D91" s="72"/>
    </row>
    <row r="92" spans="1:8">
      <c r="B92" s="72"/>
      <c r="C92" s="72"/>
      <c r="D92" s="72"/>
    </row>
    <row r="93" spans="1:8">
      <c r="B93" s="72"/>
      <c r="C93" s="72"/>
      <c r="D93" s="72"/>
    </row>
    <row r="94" spans="1:8" ht="63.75" customHeight="1">
      <c r="B94" s="72"/>
      <c r="C94" s="72"/>
      <c r="D94" s="72"/>
    </row>
    <row r="95" spans="1:8">
      <c r="B95" s="72"/>
      <c r="C95" s="72"/>
      <c r="D95" s="72"/>
    </row>
    <row r="96" spans="1:8">
      <c r="B96" s="72"/>
      <c r="C96" s="72"/>
      <c r="D96" s="72"/>
    </row>
    <row r="97" spans="1:4">
      <c r="B97" s="72"/>
      <c r="C97" s="72"/>
      <c r="D97" s="72"/>
    </row>
    <row r="98" spans="1:4">
      <c r="B98" s="72"/>
      <c r="C98" s="72"/>
      <c r="D98" s="72"/>
    </row>
    <row r="99" spans="1:4">
      <c r="B99" s="72"/>
      <c r="C99" s="72"/>
      <c r="D99" s="72"/>
    </row>
    <row r="100" spans="1:4">
      <c r="B100" s="72"/>
      <c r="C100" s="72"/>
      <c r="D100" s="72"/>
    </row>
    <row r="101" spans="1:4">
      <c r="B101" s="72"/>
      <c r="C101" s="72"/>
      <c r="D101" s="72"/>
    </row>
    <row r="102" spans="1:4">
      <c r="B102" s="72"/>
      <c r="C102" s="72"/>
      <c r="D102" s="72"/>
    </row>
    <row r="103" spans="1:4">
      <c r="B103" s="72"/>
      <c r="C103" s="72"/>
      <c r="D103" s="72"/>
    </row>
    <row r="104" spans="1:4">
      <c r="B104" s="72"/>
      <c r="C104" s="72"/>
      <c r="D104" s="72"/>
    </row>
    <row r="105" spans="1:4">
      <c r="B105" s="72"/>
      <c r="C105" s="72"/>
      <c r="D105" s="72"/>
    </row>
    <row r="106" spans="1:4">
      <c r="B106" s="72"/>
      <c r="C106" s="72"/>
      <c r="D106" s="72"/>
    </row>
    <row r="110" spans="1:4">
      <c r="A110" s="331"/>
      <c r="B110" s="331"/>
      <c r="C110" s="331"/>
      <c r="D110" s="331"/>
    </row>
  </sheetData>
  <mergeCells count="7">
    <mergeCell ref="A110:D110"/>
    <mergeCell ref="A7:E8"/>
    <mergeCell ref="B1:E1"/>
    <mergeCell ref="B2:E2"/>
    <mergeCell ref="B3:E3"/>
    <mergeCell ref="B5:E5"/>
    <mergeCell ref="C4:E4"/>
  </mergeCells>
  <phoneticPr fontId="5" type="noConversion"/>
  <pageMargins left="0.34" right="0.28999999999999998" top="0.78740157480314965" bottom="0.78740157480314965" header="0" footer="0"/>
  <pageSetup paperSize="9" scale="70" fitToHeight="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I43"/>
  <sheetViews>
    <sheetView topLeftCell="A22" zoomScale="75" workbookViewId="0">
      <selection activeCell="D35" sqref="D35"/>
    </sheetView>
  </sheetViews>
  <sheetFormatPr defaultRowHeight="12.75"/>
  <cols>
    <col min="1" max="1" width="78.140625" style="191" customWidth="1"/>
    <col min="2" max="3" width="9.28515625" style="191" customWidth="1"/>
    <col min="4" max="4" width="19.5703125" style="191" customWidth="1"/>
    <col min="5" max="5" width="19.28515625" style="191" customWidth="1"/>
    <col min="6" max="6" width="19.7109375" style="191" customWidth="1"/>
    <col min="7" max="7" width="9.140625" style="191"/>
    <col min="8" max="8" width="14.42578125" style="191" bestFit="1" customWidth="1"/>
    <col min="9" max="9" width="9.140625" style="191"/>
    <col min="10" max="10" width="16" style="191" customWidth="1"/>
    <col min="11" max="16384" width="9.140625" style="191"/>
  </cols>
  <sheetData>
    <row r="1" spans="1:8" ht="22.5" customHeight="1">
      <c r="A1" s="281" t="s">
        <v>19</v>
      </c>
      <c r="B1" s="281"/>
      <c r="C1" s="281"/>
      <c r="D1" s="337" t="s">
        <v>163</v>
      </c>
      <c r="E1" s="337"/>
      <c r="F1" s="337"/>
    </row>
    <row r="2" spans="1:8" ht="21.6" customHeight="1">
      <c r="A2" s="281" t="s">
        <v>20</v>
      </c>
      <c r="B2" s="281"/>
      <c r="C2" s="281"/>
      <c r="D2" s="337" t="s">
        <v>152</v>
      </c>
      <c r="E2" s="337"/>
      <c r="F2" s="337"/>
    </row>
    <row r="3" spans="1:8" ht="18.600000000000001" customHeight="1">
      <c r="A3" s="281" t="s">
        <v>21</v>
      </c>
      <c r="B3" s="281"/>
      <c r="C3" s="281"/>
      <c r="D3" s="337" t="s">
        <v>145</v>
      </c>
      <c r="E3" s="337"/>
      <c r="F3" s="337"/>
    </row>
    <row r="4" spans="1:8" ht="18.600000000000001" customHeight="1">
      <c r="A4" s="281"/>
      <c r="B4" s="281"/>
      <c r="C4" s="281"/>
      <c r="D4" s="337" t="s">
        <v>146</v>
      </c>
      <c r="E4" s="337"/>
      <c r="F4" s="337"/>
    </row>
    <row r="5" spans="1:8" ht="19.899999999999999" customHeight="1">
      <c r="A5" s="281" t="s">
        <v>22</v>
      </c>
      <c r="B5" s="281"/>
      <c r="C5" s="281"/>
      <c r="D5" s="337" t="s">
        <v>295</v>
      </c>
      <c r="E5" s="337"/>
      <c r="F5" s="337"/>
    </row>
    <row r="6" spans="1:8" ht="15.75">
      <c r="D6" s="77"/>
      <c r="E6" s="282"/>
      <c r="F6" s="282"/>
    </row>
    <row r="7" spans="1:8" ht="15.75">
      <c r="D7" s="77"/>
      <c r="E7" s="77"/>
      <c r="F7" s="77"/>
    </row>
    <row r="8" spans="1:8" ht="13.15" customHeight="1">
      <c r="A8" s="338" t="s">
        <v>292</v>
      </c>
      <c r="B8" s="338"/>
      <c r="C8" s="338"/>
      <c r="D8" s="338"/>
      <c r="E8" s="338"/>
      <c r="F8" s="338"/>
    </row>
    <row r="9" spans="1:8" ht="16.5" customHeight="1">
      <c r="A9" s="338"/>
      <c r="B9" s="338"/>
      <c r="C9" s="338"/>
      <c r="D9" s="338"/>
      <c r="E9" s="338"/>
      <c r="F9" s="338"/>
    </row>
    <row r="10" spans="1:8" ht="15.6" customHeight="1">
      <c r="A10" s="338"/>
      <c r="B10" s="338"/>
      <c r="C10" s="338"/>
      <c r="D10" s="338"/>
      <c r="E10" s="338"/>
      <c r="F10" s="338"/>
    </row>
    <row r="11" spans="1:8" ht="12" customHeight="1">
      <c r="A11" s="282"/>
      <c r="B11" s="282"/>
      <c r="C11" s="282"/>
      <c r="D11" s="283"/>
      <c r="E11" s="283"/>
    </row>
    <row r="12" spans="1:8" ht="18.75">
      <c r="A12" s="282"/>
      <c r="B12" s="282"/>
      <c r="C12" s="282"/>
      <c r="D12" s="283"/>
      <c r="E12" s="283"/>
      <c r="F12" s="284" t="s">
        <v>0</v>
      </c>
    </row>
    <row r="13" spans="1:8" ht="18.75">
      <c r="A13" s="285" t="s">
        <v>153</v>
      </c>
      <c r="B13" s="48" t="s">
        <v>154</v>
      </c>
      <c r="C13" s="48" t="s">
        <v>155</v>
      </c>
      <c r="D13" s="286">
        <v>2026</v>
      </c>
      <c r="E13" s="286">
        <v>2027</v>
      </c>
      <c r="F13" s="286">
        <v>2028</v>
      </c>
    </row>
    <row r="14" spans="1:8" ht="18.75">
      <c r="A14" s="287" t="s">
        <v>156</v>
      </c>
      <c r="B14" s="59">
        <v>0</v>
      </c>
      <c r="C14" s="59">
        <v>0</v>
      </c>
      <c r="D14" s="60">
        <v>0</v>
      </c>
      <c r="E14" s="60">
        <v>594075</v>
      </c>
      <c r="F14" s="60">
        <v>1229500</v>
      </c>
    </row>
    <row r="15" spans="1:8" ht="18.75">
      <c r="A15" s="12" t="s">
        <v>31</v>
      </c>
      <c r="B15" s="49">
        <v>1</v>
      </c>
      <c r="C15" s="49">
        <v>0</v>
      </c>
      <c r="D15" s="19">
        <f>D16+D17+D18+D22+D23+D24</f>
        <v>9098967.4199999999</v>
      </c>
      <c r="E15" s="19">
        <v>9600395.9499999993</v>
      </c>
      <c r="F15" s="19">
        <v>9448789</v>
      </c>
      <c r="H15" s="296">
        <f>E15+E25+E27+E30+E32+E36+E38+E40</f>
        <v>23876176.630000003</v>
      </c>
    </row>
    <row r="16" spans="1:8" ht="37.5">
      <c r="A16" s="56" t="s">
        <v>77</v>
      </c>
      <c r="B16" s="50">
        <v>1</v>
      </c>
      <c r="C16" s="50">
        <v>2</v>
      </c>
      <c r="D16" s="20">
        <f>'прил №5'!O11</f>
        <v>1889268.31</v>
      </c>
      <c r="E16" s="20">
        <v>1800574.44</v>
      </c>
      <c r="F16" s="20">
        <v>1800574.44</v>
      </c>
    </row>
    <row r="17" spans="1:9" ht="56.25">
      <c r="A17" s="56" t="s">
        <v>76</v>
      </c>
      <c r="B17" s="50">
        <v>1</v>
      </c>
      <c r="C17" s="50">
        <v>4</v>
      </c>
      <c r="D17" s="20">
        <f>'прил №5'!O19</f>
        <v>7054585.1100000003</v>
      </c>
      <c r="E17" s="20">
        <f>'прил №5'!P19</f>
        <v>7644707.5099999998</v>
      </c>
      <c r="F17" s="20">
        <f>'прил №5'!Q19</f>
        <v>7493100.5599999996</v>
      </c>
      <c r="G17" s="288"/>
    </row>
    <row r="18" spans="1:9" ht="72.599999999999994" customHeight="1">
      <c r="A18" s="56" t="s">
        <v>60</v>
      </c>
      <c r="B18" s="50">
        <v>1</v>
      </c>
      <c r="C18" s="50">
        <v>6</v>
      </c>
      <c r="D18" s="20">
        <v>126009</v>
      </c>
      <c r="E18" s="20">
        <v>126009</v>
      </c>
      <c r="F18" s="20">
        <v>126009</v>
      </c>
      <c r="G18" s="288"/>
    </row>
    <row r="19" spans="1:9" ht="18.75" hidden="1">
      <c r="A19" s="14" t="s">
        <v>32</v>
      </c>
      <c r="B19" s="50">
        <v>1</v>
      </c>
      <c r="C19" s="50">
        <v>13</v>
      </c>
      <c r="D19" s="20" t="e">
        <f>#REF!</f>
        <v>#REF!</v>
      </c>
      <c r="E19" s="20" t="e">
        <f>#REF!</f>
        <v>#REF!</v>
      </c>
      <c r="F19" s="20" t="e">
        <f>#REF!</f>
        <v>#REF!</v>
      </c>
    </row>
    <row r="20" spans="1:9" ht="18.75" hidden="1">
      <c r="A20" s="12" t="s">
        <v>33</v>
      </c>
      <c r="B20" s="50">
        <v>2</v>
      </c>
      <c r="C20" s="50">
        <v>0</v>
      </c>
      <c r="D20" s="19" t="e">
        <f>D21</f>
        <v>#REF!</v>
      </c>
      <c r="E20" s="19" t="e">
        <f>E21</f>
        <v>#REF!</v>
      </c>
      <c r="F20" s="19" t="e">
        <f>F21</f>
        <v>#REF!</v>
      </c>
    </row>
    <row r="21" spans="1:9" ht="18.75" hidden="1">
      <c r="A21" s="14" t="s">
        <v>34</v>
      </c>
      <c r="B21" s="50">
        <v>2</v>
      </c>
      <c r="C21" s="50">
        <v>3</v>
      </c>
      <c r="D21" s="20" t="e">
        <f>#REF!</f>
        <v>#REF!</v>
      </c>
      <c r="E21" s="20" t="e">
        <f>#REF!</f>
        <v>#REF!</v>
      </c>
      <c r="F21" s="20" t="e">
        <f>#REF!</f>
        <v>#REF!</v>
      </c>
    </row>
    <row r="22" spans="1:9" ht="37.5">
      <c r="A22" s="14" t="s">
        <v>184</v>
      </c>
      <c r="B22" s="50">
        <v>1</v>
      </c>
      <c r="C22" s="50">
        <v>7</v>
      </c>
      <c r="D22" s="20">
        <v>0</v>
      </c>
      <c r="E22" s="20">
        <v>0</v>
      </c>
      <c r="F22" s="20">
        <v>0</v>
      </c>
    </row>
    <row r="23" spans="1:9" ht="18.75">
      <c r="A23" s="14" t="s">
        <v>157</v>
      </c>
      <c r="B23" s="50">
        <v>1</v>
      </c>
      <c r="C23" s="50">
        <v>11</v>
      </c>
      <c r="D23" s="20">
        <f>'прил №5'!O41</f>
        <v>15000</v>
      </c>
      <c r="E23" s="20">
        <v>15000</v>
      </c>
      <c r="F23" s="20">
        <v>15000</v>
      </c>
      <c r="I23" s="289"/>
    </row>
    <row r="24" spans="1:9" ht="18.75">
      <c r="A24" s="14" t="s">
        <v>32</v>
      </c>
      <c r="B24" s="53">
        <v>1</v>
      </c>
      <c r="C24" s="53">
        <v>13</v>
      </c>
      <c r="D24" s="20">
        <f>'прил №5'!O46</f>
        <v>14105</v>
      </c>
      <c r="E24" s="20">
        <v>14105</v>
      </c>
      <c r="F24" s="20">
        <v>14105</v>
      </c>
    </row>
    <row r="25" spans="1:9" s="290" customFormat="1" ht="22.5" customHeight="1">
      <c r="A25" s="12" t="s">
        <v>33</v>
      </c>
      <c r="B25" s="51">
        <v>2</v>
      </c>
      <c r="C25" s="51">
        <v>0</v>
      </c>
      <c r="D25" s="19">
        <f>D26</f>
        <v>633019.92000000004</v>
      </c>
      <c r="E25" s="19">
        <v>707251.63</v>
      </c>
      <c r="F25" s="19">
        <v>903150</v>
      </c>
    </row>
    <row r="26" spans="1:9" s="291" customFormat="1" ht="18.75">
      <c r="A26" s="16" t="s">
        <v>34</v>
      </c>
      <c r="B26" s="52">
        <v>2</v>
      </c>
      <c r="C26" s="52">
        <v>3</v>
      </c>
      <c r="D26" s="19">
        <v>633019.92000000004</v>
      </c>
      <c r="E26" s="19">
        <v>707251.63</v>
      </c>
      <c r="F26" s="19">
        <v>903150</v>
      </c>
    </row>
    <row r="27" spans="1:9" ht="37.5">
      <c r="A27" s="13" t="s">
        <v>78</v>
      </c>
      <c r="B27" s="54">
        <v>3</v>
      </c>
      <c r="C27" s="54">
        <v>0</v>
      </c>
      <c r="D27" s="19">
        <f>D28+D29</f>
        <v>560000</v>
      </c>
      <c r="E27" s="19">
        <f>E28+E29</f>
        <v>210000</v>
      </c>
      <c r="F27" s="19">
        <f>F28+F29</f>
        <v>210000</v>
      </c>
    </row>
    <row r="28" spans="1:9" ht="46.15" customHeight="1">
      <c r="A28" s="14" t="s">
        <v>137</v>
      </c>
      <c r="B28" s="53">
        <v>3</v>
      </c>
      <c r="C28" s="53">
        <v>10</v>
      </c>
      <c r="D28" s="20">
        <f>'прил №5'!O66</f>
        <v>550000</v>
      </c>
      <c r="E28" s="20">
        <v>200000</v>
      </c>
      <c r="F28" s="20">
        <v>200000</v>
      </c>
    </row>
    <row r="29" spans="1:9" ht="39.75" customHeight="1">
      <c r="A29" s="292" t="s">
        <v>44</v>
      </c>
      <c r="B29" s="293">
        <v>3</v>
      </c>
      <c r="C29" s="293">
        <v>14</v>
      </c>
      <c r="D29" s="20">
        <f>'прил №5'!O74</f>
        <v>10000</v>
      </c>
      <c r="E29" s="20">
        <v>10000</v>
      </c>
      <c r="F29" s="20">
        <v>10000</v>
      </c>
    </row>
    <row r="30" spans="1:9" ht="21.75" customHeight="1">
      <c r="A30" s="12" t="s">
        <v>41</v>
      </c>
      <c r="B30" s="53">
        <v>4</v>
      </c>
      <c r="C30" s="53">
        <v>0</v>
      </c>
      <c r="D30" s="19">
        <f>D31</f>
        <v>2193000</v>
      </c>
      <c r="E30" s="19">
        <v>2914000</v>
      </c>
      <c r="F30" s="19">
        <v>3025000</v>
      </c>
    </row>
    <row r="31" spans="1:9" s="294" customFormat="1" ht="18.75">
      <c r="A31" s="14" t="s">
        <v>62</v>
      </c>
      <c r="B31" s="53">
        <v>4</v>
      </c>
      <c r="C31" s="53">
        <v>9</v>
      </c>
      <c r="D31" s="19">
        <v>2193000</v>
      </c>
      <c r="E31" s="19">
        <v>2914000</v>
      </c>
      <c r="F31" s="19">
        <v>3025000</v>
      </c>
    </row>
    <row r="32" spans="1:9" ht="22.5" customHeight="1">
      <c r="A32" s="12" t="s">
        <v>35</v>
      </c>
      <c r="B32" s="53">
        <v>5</v>
      </c>
      <c r="C32" s="53">
        <v>0</v>
      </c>
      <c r="D32" s="19">
        <f>D33+D34+D35</f>
        <v>3473910.33</v>
      </c>
      <c r="E32" s="19">
        <f>E33+E34+E35</f>
        <v>1921277.05</v>
      </c>
      <c r="F32" s="19">
        <f>F33+F34+F35</f>
        <v>2084611</v>
      </c>
    </row>
    <row r="33" spans="1:6" ht="18.75">
      <c r="A33" s="14" t="s">
        <v>43</v>
      </c>
      <c r="B33" s="53">
        <v>5</v>
      </c>
      <c r="C33" s="53">
        <v>1</v>
      </c>
      <c r="D33" s="20">
        <f>'прил №5'!O91</f>
        <v>60000</v>
      </c>
      <c r="E33" s="20">
        <v>60000</v>
      </c>
      <c r="F33" s="20">
        <v>60000</v>
      </c>
    </row>
    <row r="34" spans="1:6" ht="18.75">
      <c r="A34" s="14" t="s">
        <v>177</v>
      </c>
      <c r="B34" s="53">
        <v>5</v>
      </c>
      <c r="C34" s="53">
        <v>2</v>
      </c>
      <c r="D34" s="20">
        <f>'прил №5'!O97</f>
        <v>120000</v>
      </c>
      <c r="E34" s="20">
        <v>0</v>
      </c>
      <c r="F34" s="20">
        <v>0</v>
      </c>
    </row>
    <row r="35" spans="1:6" ht="18.75">
      <c r="A35" s="14" t="s">
        <v>36</v>
      </c>
      <c r="B35" s="53">
        <v>5</v>
      </c>
      <c r="C35" s="53">
        <v>3</v>
      </c>
      <c r="D35" s="295">
        <f>'прил №5'!O104</f>
        <v>3293910.33</v>
      </c>
      <c r="E35" s="295">
        <v>1861277.05</v>
      </c>
      <c r="F35" s="295">
        <v>2024611</v>
      </c>
    </row>
    <row r="36" spans="1:6" ht="25.5" customHeight="1">
      <c r="A36" s="12" t="s">
        <v>61</v>
      </c>
      <c r="B36" s="53">
        <v>8</v>
      </c>
      <c r="C36" s="53">
        <v>0</v>
      </c>
      <c r="D36" s="19">
        <f>D37</f>
        <v>8136200</v>
      </c>
      <c r="E36" s="19">
        <v>8368252</v>
      </c>
      <c r="F36" s="19">
        <v>8432100</v>
      </c>
    </row>
    <row r="37" spans="1:6" ht="18.75">
      <c r="A37" s="14" t="s">
        <v>37</v>
      </c>
      <c r="B37" s="53">
        <v>8</v>
      </c>
      <c r="C37" s="53">
        <v>1</v>
      </c>
      <c r="D37" s="19">
        <f>'прил №5'!O112</f>
        <v>8136200</v>
      </c>
      <c r="E37" s="19">
        <v>8368252</v>
      </c>
      <c r="F37" s="19">
        <v>8432100</v>
      </c>
    </row>
    <row r="38" spans="1:6" ht="18.75">
      <c r="A38" s="12" t="s">
        <v>172</v>
      </c>
      <c r="B38" s="53">
        <v>10</v>
      </c>
      <c r="C38" s="53">
        <v>0</v>
      </c>
      <c r="D38" s="20">
        <f>D39</f>
        <v>116122.25</v>
      </c>
      <c r="E38" s="20">
        <v>105000</v>
      </c>
      <c r="F38" s="20">
        <v>110000</v>
      </c>
    </row>
    <row r="39" spans="1:6" ht="18.75">
      <c r="A39" s="14" t="s">
        <v>173</v>
      </c>
      <c r="B39" s="53">
        <v>10</v>
      </c>
      <c r="C39" s="53">
        <v>1</v>
      </c>
      <c r="D39" s="20">
        <f>'прил №5'!O125</f>
        <v>116122.25</v>
      </c>
      <c r="E39" s="20">
        <v>105000</v>
      </c>
      <c r="F39" s="20">
        <v>110000</v>
      </c>
    </row>
    <row r="40" spans="1:6" ht="27" customHeight="1">
      <c r="A40" s="47" t="s">
        <v>38</v>
      </c>
      <c r="B40" s="53">
        <v>11</v>
      </c>
      <c r="C40" s="53">
        <v>0</v>
      </c>
      <c r="D40" s="19">
        <f>D41</f>
        <v>50000</v>
      </c>
      <c r="E40" s="19">
        <f>E41</f>
        <v>50000</v>
      </c>
      <c r="F40" s="19">
        <f>F41</f>
        <v>50000</v>
      </c>
    </row>
    <row r="41" spans="1:6" ht="18.75">
      <c r="A41" s="57" t="s">
        <v>39</v>
      </c>
      <c r="B41" s="55">
        <v>11</v>
      </c>
      <c r="C41" s="55">
        <v>1</v>
      </c>
      <c r="D41" s="20">
        <f>'прил №5'!O134</f>
        <v>50000</v>
      </c>
      <c r="E41" s="20">
        <v>50000</v>
      </c>
      <c r="F41" s="20">
        <v>50000</v>
      </c>
    </row>
    <row r="42" spans="1:6" ht="33" customHeight="1">
      <c r="A42" s="12" t="s">
        <v>40</v>
      </c>
      <c r="B42" s="58" t="s">
        <v>80</v>
      </c>
      <c r="C42" s="58" t="s">
        <v>80</v>
      </c>
      <c r="D42" s="19">
        <f>D15+D25+D27+D30+D32+D36+D40+D38</f>
        <v>24261219.920000002</v>
      </c>
      <c r="E42" s="19">
        <f>E15+E25+E27+E30+E32+E36+E38+E40+E14</f>
        <v>24470251.630000003</v>
      </c>
      <c r="F42" s="19">
        <f>F15+F25+F27+F30+F32+F36+F38+F40+F14</f>
        <v>25493150</v>
      </c>
    </row>
    <row r="43" spans="1:6" ht="60" customHeight="1">
      <c r="D43" s="296"/>
    </row>
  </sheetData>
  <mergeCells count="6">
    <mergeCell ref="A8:F10"/>
    <mergeCell ref="D4:F4"/>
    <mergeCell ref="D1:F1"/>
    <mergeCell ref="D2:F2"/>
    <mergeCell ref="D3:F3"/>
    <mergeCell ref="D5:F5"/>
  </mergeCells>
  <phoneticPr fontId="5" type="noConversion"/>
  <pageMargins left="0.78740157480314965" right="0.46" top="0.78740157480314965" bottom="0.38" header="0" footer="0"/>
  <pageSetup paperSize="9" scale="5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115"/>
  <sheetViews>
    <sheetView zoomScale="85" zoomScaleNormal="85" workbookViewId="0">
      <selection activeCell="R4" sqref="R4"/>
    </sheetView>
  </sheetViews>
  <sheetFormatPr defaultRowHeight="12.75"/>
  <cols>
    <col min="1" max="5" width="0.5703125" style="308" customWidth="1"/>
    <col min="6" max="6" width="15.28515625" style="308" customWidth="1"/>
    <col min="7" max="7" width="15.7109375" style="308" customWidth="1"/>
    <col min="8" max="8" width="15.140625" style="308" customWidth="1"/>
    <col min="9" max="9" width="14.28515625" style="308" customWidth="1"/>
    <col min="10" max="10" width="5.28515625" style="308" customWidth="1"/>
    <col min="11" max="11" width="3.7109375" style="308" customWidth="1"/>
    <col min="12" max="12" width="13.5703125" style="308" customWidth="1"/>
    <col min="13" max="13" width="9.140625" style="308"/>
    <col min="14" max="14" width="15.7109375" style="308" customWidth="1"/>
    <col min="15" max="15" width="17.42578125" style="308" customWidth="1"/>
    <col min="16" max="16" width="16" style="308" customWidth="1"/>
    <col min="17" max="16384" width="9.140625" style="191"/>
  </cols>
  <sheetData>
    <row r="1" spans="1:16" ht="97.5" customHeight="1">
      <c r="A1" s="297"/>
      <c r="B1" s="298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300"/>
      <c r="O1" s="373" t="s">
        <v>297</v>
      </c>
      <c r="P1" s="374"/>
    </row>
    <row r="2" spans="1:16" ht="15.75">
      <c r="A2" s="108"/>
      <c r="B2" s="298"/>
      <c r="C2" s="299"/>
      <c r="D2" s="299"/>
      <c r="E2" s="299"/>
      <c r="F2" s="343" t="s">
        <v>370</v>
      </c>
      <c r="G2" s="343"/>
      <c r="H2" s="343"/>
      <c r="I2" s="343"/>
      <c r="J2" s="343"/>
      <c r="K2" s="343"/>
      <c r="L2" s="343"/>
      <c r="M2" s="343"/>
      <c r="N2" s="343"/>
      <c r="O2" s="343"/>
      <c r="P2" s="343"/>
    </row>
    <row r="3" spans="1:16" ht="68.25" customHeight="1">
      <c r="A3" s="109"/>
      <c r="B3" s="109"/>
      <c r="C3" s="299"/>
      <c r="D3" s="299"/>
      <c r="E3" s="299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</row>
    <row r="4" spans="1:16" ht="8.25" customHeight="1">
      <c r="A4" s="109"/>
      <c r="B4" s="109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299"/>
    </row>
    <row r="5" spans="1:16" ht="16.5" thickBot="1">
      <c r="A5" s="84" t="s">
        <v>199</v>
      </c>
      <c r="B5" s="84"/>
      <c r="C5" s="301"/>
      <c r="D5" s="301"/>
      <c r="E5" s="301"/>
      <c r="F5" s="301"/>
      <c r="G5" s="301"/>
      <c r="H5" s="301"/>
      <c r="I5" s="301"/>
      <c r="J5" s="301"/>
      <c r="K5" s="301"/>
      <c r="L5" s="301"/>
      <c r="M5" s="301"/>
      <c r="N5" s="301"/>
      <c r="O5" s="301"/>
      <c r="P5" s="302" t="s">
        <v>200</v>
      </c>
    </row>
    <row r="6" spans="1:16" ht="28.5">
      <c r="A6" s="352" t="s">
        <v>201</v>
      </c>
      <c r="B6" s="353"/>
      <c r="C6" s="353"/>
      <c r="D6" s="353"/>
      <c r="E6" s="353"/>
      <c r="F6" s="353"/>
      <c r="G6" s="353"/>
      <c r="H6" s="353"/>
      <c r="I6" s="353"/>
      <c r="J6" s="95" t="s">
        <v>154</v>
      </c>
      <c r="K6" s="95" t="s">
        <v>155</v>
      </c>
      <c r="L6" s="96" t="s">
        <v>202</v>
      </c>
      <c r="M6" s="96" t="s">
        <v>203</v>
      </c>
      <c r="N6" s="97">
        <v>2026</v>
      </c>
      <c r="O6" s="97">
        <v>2027</v>
      </c>
      <c r="P6" s="303">
        <v>2028</v>
      </c>
    </row>
    <row r="7" spans="1:16" ht="14.25">
      <c r="A7" s="339" t="s">
        <v>204</v>
      </c>
      <c r="B7" s="340"/>
      <c r="C7" s="340"/>
      <c r="D7" s="340"/>
      <c r="E7" s="340"/>
      <c r="F7" s="340"/>
      <c r="G7" s="340"/>
      <c r="H7" s="340"/>
      <c r="I7" s="341"/>
      <c r="J7" s="89">
        <v>0</v>
      </c>
      <c r="K7" s="89">
        <v>0</v>
      </c>
      <c r="L7" s="155">
        <v>0</v>
      </c>
      <c r="M7" s="115">
        <v>0</v>
      </c>
      <c r="N7" s="117">
        <v>0</v>
      </c>
      <c r="O7" s="118">
        <v>594075</v>
      </c>
      <c r="P7" s="150">
        <v>1229500</v>
      </c>
    </row>
    <row r="8" spans="1:16" ht="14.25">
      <c r="A8" s="344" t="s">
        <v>205</v>
      </c>
      <c r="B8" s="345"/>
      <c r="C8" s="345"/>
      <c r="D8" s="345"/>
      <c r="E8" s="345"/>
      <c r="F8" s="345"/>
      <c r="G8" s="345"/>
      <c r="H8" s="345"/>
      <c r="I8" s="345"/>
      <c r="J8" s="89">
        <v>1</v>
      </c>
      <c r="K8" s="89">
        <v>0</v>
      </c>
      <c r="L8" s="98">
        <v>0</v>
      </c>
      <c r="M8" s="115">
        <v>0</v>
      </c>
      <c r="N8" s="119">
        <f>N9+N15+N25+N31+N36</f>
        <v>9098967.4199999999</v>
      </c>
      <c r="O8" s="119">
        <v>9600395.9499999993</v>
      </c>
      <c r="P8" s="119">
        <v>9448789</v>
      </c>
    </row>
    <row r="9" spans="1:16" ht="29.25" customHeight="1">
      <c r="A9" s="90"/>
      <c r="B9" s="85"/>
      <c r="C9" s="346" t="s">
        <v>77</v>
      </c>
      <c r="D9" s="347"/>
      <c r="E9" s="347"/>
      <c r="F9" s="347"/>
      <c r="G9" s="347"/>
      <c r="H9" s="347"/>
      <c r="I9" s="348"/>
      <c r="J9" s="89">
        <v>1</v>
      </c>
      <c r="K9" s="89">
        <v>2</v>
      </c>
      <c r="L9" s="98">
        <v>0</v>
      </c>
      <c r="M9" s="115">
        <v>0</v>
      </c>
      <c r="N9" s="119">
        <f>N10</f>
        <v>1889268.31</v>
      </c>
      <c r="O9" s="119">
        <v>1800574.44</v>
      </c>
      <c r="P9" s="119">
        <v>1800574.44</v>
      </c>
    </row>
    <row r="10" spans="1:16" ht="62.25" customHeight="1">
      <c r="A10" s="90"/>
      <c r="B10" s="85"/>
      <c r="C10" s="346" t="s">
        <v>206</v>
      </c>
      <c r="D10" s="347"/>
      <c r="E10" s="347"/>
      <c r="F10" s="347"/>
      <c r="G10" s="347"/>
      <c r="H10" s="347"/>
      <c r="I10" s="348"/>
      <c r="J10" s="89">
        <v>1</v>
      </c>
      <c r="K10" s="89">
        <v>2</v>
      </c>
      <c r="L10" s="102">
        <v>6200000000</v>
      </c>
      <c r="M10" s="115">
        <v>0</v>
      </c>
      <c r="N10" s="119">
        <f>N11</f>
        <v>1889268.31</v>
      </c>
      <c r="O10" s="119">
        <v>1800574.44</v>
      </c>
      <c r="P10" s="119">
        <v>1800574.44</v>
      </c>
    </row>
    <row r="11" spans="1:16" ht="14.25">
      <c r="A11" s="90"/>
      <c r="B11" s="85"/>
      <c r="C11" s="346" t="s">
        <v>207</v>
      </c>
      <c r="D11" s="347"/>
      <c r="E11" s="347"/>
      <c r="F11" s="347"/>
      <c r="G11" s="347"/>
      <c r="H11" s="347"/>
      <c r="I11" s="348"/>
      <c r="J11" s="89">
        <v>1</v>
      </c>
      <c r="K11" s="89">
        <v>2</v>
      </c>
      <c r="L11" s="156">
        <v>6240000000</v>
      </c>
      <c r="M11" s="115">
        <v>0</v>
      </c>
      <c r="N11" s="119">
        <f>N12</f>
        <v>1889268.31</v>
      </c>
      <c r="O11" s="119">
        <v>1800574.44</v>
      </c>
      <c r="P11" s="119">
        <v>1800574.44</v>
      </c>
    </row>
    <row r="12" spans="1:16" ht="29.25" customHeight="1">
      <c r="A12" s="90"/>
      <c r="B12" s="85"/>
      <c r="C12" s="91"/>
      <c r="D12" s="358" t="s">
        <v>208</v>
      </c>
      <c r="E12" s="359"/>
      <c r="F12" s="359"/>
      <c r="G12" s="359"/>
      <c r="H12" s="359"/>
      <c r="I12" s="360"/>
      <c r="J12" s="88">
        <v>1</v>
      </c>
      <c r="K12" s="88">
        <v>2</v>
      </c>
      <c r="L12" s="101">
        <v>6240500000</v>
      </c>
      <c r="M12" s="116">
        <v>0</v>
      </c>
      <c r="N12" s="119">
        <f>N13</f>
        <v>1889268.31</v>
      </c>
      <c r="O12" s="119">
        <v>1800574.44</v>
      </c>
      <c r="P12" s="119">
        <v>1800574.44</v>
      </c>
    </row>
    <row r="13" spans="1:16" ht="15">
      <c r="A13" s="90"/>
      <c r="B13" s="85"/>
      <c r="C13" s="91"/>
      <c r="D13" s="92"/>
      <c r="E13" s="349" t="s">
        <v>209</v>
      </c>
      <c r="F13" s="349"/>
      <c r="G13" s="349"/>
      <c r="H13" s="349"/>
      <c r="I13" s="349"/>
      <c r="J13" s="88">
        <v>1</v>
      </c>
      <c r="K13" s="88">
        <v>2</v>
      </c>
      <c r="L13" s="101">
        <v>6240510010</v>
      </c>
      <c r="M13" s="116">
        <v>0</v>
      </c>
      <c r="N13" s="119">
        <f>N14</f>
        <v>1889268.31</v>
      </c>
      <c r="O13" s="119">
        <v>1800574.44</v>
      </c>
      <c r="P13" s="119">
        <v>1800574.44</v>
      </c>
    </row>
    <row r="14" spans="1:16" ht="28.5" customHeight="1">
      <c r="A14" s="90"/>
      <c r="B14" s="85"/>
      <c r="C14" s="91"/>
      <c r="D14" s="92"/>
      <c r="E14" s="92"/>
      <c r="F14" s="349" t="s">
        <v>210</v>
      </c>
      <c r="G14" s="349"/>
      <c r="H14" s="349"/>
      <c r="I14" s="349"/>
      <c r="J14" s="88">
        <v>1</v>
      </c>
      <c r="K14" s="88">
        <v>2</v>
      </c>
      <c r="L14" s="101">
        <v>6240510010</v>
      </c>
      <c r="M14" s="116" t="s">
        <v>211</v>
      </c>
      <c r="N14" s="119">
        <f>'прил №5'!O16</f>
        <v>1889268.31</v>
      </c>
      <c r="O14" s="119">
        <v>1800574.44</v>
      </c>
      <c r="P14" s="119">
        <v>1800574.44</v>
      </c>
    </row>
    <row r="15" spans="1:16" ht="48.75" customHeight="1">
      <c r="A15" s="86"/>
      <c r="B15" s="94"/>
      <c r="C15" s="346" t="s">
        <v>76</v>
      </c>
      <c r="D15" s="347"/>
      <c r="E15" s="347"/>
      <c r="F15" s="347"/>
      <c r="G15" s="347"/>
      <c r="H15" s="347"/>
      <c r="I15" s="348"/>
      <c r="J15" s="89">
        <v>1</v>
      </c>
      <c r="K15" s="89">
        <v>4</v>
      </c>
      <c r="L15" s="98">
        <v>0</v>
      </c>
      <c r="M15" s="115">
        <v>0</v>
      </c>
      <c r="N15" s="119">
        <f>N16</f>
        <v>7054585.1100000003</v>
      </c>
      <c r="O15" s="119">
        <v>7644707.5099999998</v>
      </c>
      <c r="P15" s="119">
        <v>7493100.5599999996</v>
      </c>
    </row>
    <row r="16" spans="1:16" ht="60.75" customHeight="1">
      <c r="A16" s="86"/>
      <c r="B16" s="94"/>
      <c r="C16" s="346" t="s">
        <v>206</v>
      </c>
      <c r="D16" s="350"/>
      <c r="E16" s="350"/>
      <c r="F16" s="350"/>
      <c r="G16" s="350"/>
      <c r="H16" s="350"/>
      <c r="I16" s="351"/>
      <c r="J16" s="89">
        <v>1</v>
      </c>
      <c r="K16" s="89">
        <v>4</v>
      </c>
      <c r="L16" s="102">
        <v>6200000000</v>
      </c>
      <c r="M16" s="115">
        <v>0</v>
      </c>
      <c r="N16" s="119">
        <f>N17</f>
        <v>7054585.1100000003</v>
      </c>
      <c r="O16" s="119">
        <v>7644707.5099999998</v>
      </c>
      <c r="P16" s="119">
        <v>7493100.5599999996</v>
      </c>
    </row>
    <row r="17" spans="1:16" ht="14.25">
      <c r="A17" s="86"/>
      <c r="B17" s="94"/>
      <c r="C17" s="346" t="s">
        <v>207</v>
      </c>
      <c r="D17" s="347"/>
      <c r="E17" s="347"/>
      <c r="F17" s="347"/>
      <c r="G17" s="347"/>
      <c r="H17" s="347"/>
      <c r="I17" s="348"/>
      <c r="J17" s="89">
        <v>1</v>
      </c>
      <c r="K17" s="89">
        <v>4</v>
      </c>
      <c r="L17" s="156">
        <v>6240000000</v>
      </c>
      <c r="M17" s="115">
        <v>0</v>
      </c>
      <c r="N17" s="119">
        <f>N18</f>
        <v>7054585.1100000003</v>
      </c>
      <c r="O17" s="119">
        <v>7644707.5099999998</v>
      </c>
      <c r="P17" s="119">
        <v>7493100.5599999996</v>
      </c>
    </row>
    <row r="18" spans="1:16" ht="29.25" customHeight="1">
      <c r="A18" s="86"/>
      <c r="B18" s="94"/>
      <c r="C18" s="93"/>
      <c r="D18" s="358" t="s">
        <v>208</v>
      </c>
      <c r="E18" s="359"/>
      <c r="F18" s="359"/>
      <c r="G18" s="359"/>
      <c r="H18" s="359"/>
      <c r="I18" s="360"/>
      <c r="J18" s="88">
        <v>1</v>
      </c>
      <c r="K18" s="88">
        <v>4</v>
      </c>
      <c r="L18" s="101">
        <v>6240500000</v>
      </c>
      <c r="M18" s="116">
        <v>0</v>
      </c>
      <c r="N18" s="119">
        <f>N19+N23</f>
        <v>7054585.1100000003</v>
      </c>
      <c r="O18" s="119">
        <v>7644707.5099999998</v>
      </c>
      <c r="P18" s="119">
        <v>7493100.5599999996</v>
      </c>
    </row>
    <row r="19" spans="1:16" ht="15">
      <c r="A19" s="86"/>
      <c r="B19" s="94"/>
      <c r="C19" s="93"/>
      <c r="D19" s="87"/>
      <c r="E19" s="354" t="s">
        <v>212</v>
      </c>
      <c r="F19" s="355"/>
      <c r="G19" s="355"/>
      <c r="H19" s="355"/>
      <c r="I19" s="356"/>
      <c r="J19" s="88">
        <v>1</v>
      </c>
      <c r="K19" s="88">
        <v>4</v>
      </c>
      <c r="L19" s="304">
        <v>6240510020</v>
      </c>
      <c r="M19" s="116">
        <v>0</v>
      </c>
      <c r="N19" s="120">
        <f>N20+N21+N22</f>
        <v>6912485.1100000003</v>
      </c>
      <c r="O19" s="120">
        <f>O20+O21+O22</f>
        <v>7502607.5099999998</v>
      </c>
      <c r="P19" s="120">
        <f>P20+P21+P22</f>
        <v>7351000.5599999996</v>
      </c>
    </row>
    <row r="20" spans="1:16" ht="30" customHeight="1">
      <c r="A20" s="86"/>
      <c r="B20" s="94"/>
      <c r="C20" s="93"/>
      <c r="D20" s="87"/>
      <c r="E20" s="87"/>
      <c r="F20" s="342" t="s">
        <v>210</v>
      </c>
      <c r="G20" s="342"/>
      <c r="H20" s="342"/>
      <c r="I20" s="342"/>
      <c r="J20" s="88">
        <v>1</v>
      </c>
      <c r="K20" s="88">
        <v>4</v>
      </c>
      <c r="L20" s="101">
        <v>6240510020</v>
      </c>
      <c r="M20" s="116" t="s">
        <v>211</v>
      </c>
      <c r="N20" s="120">
        <f>'прил №5'!O24</f>
        <v>4986259.62</v>
      </c>
      <c r="O20" s="120">
        <v>4897607.51</v>
      </c>
      <c r="P20" s="120">
        <v>4897607.51</v>
      </c>
    </row>
    <row r="21" spans="1:16" ht="30.75" customHeight="1">
      <c r="A21" s="86"/>
      <c r="B21" s="94"/>
      <c r="C21" s="93"/>
      <c r="D21" s="87"/>
      <c r="E21" s="87"/>
      <c r="F21" s="354" t="s">
        <v>213</v>
      </c>
      <c r="G21" s="355"/>
      <c r="H21" s="355"/>
      <c r="I21" s="356"/>
      <c r="J21" s="88">
        <v>1</v>
      </c>
      <c r="K21" s="88">
        <v>4</v>
      </c>
      <c r="L21" s="101">
        <v>6240510020</v>
      </c>
      <c r="M21" s="116" t="s">
        <v>214</v>
      </c>
      <c r="N21" s="120">
        <f>'прил №5'!O27</f>
        <v>1886225.49</v>
      </c>
      <c r="O21" s="120">
        <f>'прил №5'!P27</f>
        <v>2565000</v>
      </c>
      <c r="P21" s="120">
        <f>'прил №5'!Q27</f>
        <v>2413393.0499999998</v>
      </c>
    </row>
    <row r="22" spans="1:16" ht="15">
      <c r="A22" s="86"/>
      <c r="B22" s="94"/>
      <c r="C22" s="93"/>
      <c r="D22" s="87"/>
      <c r="E22" s="87"/>
      <c r="F22" s="342" t="s">
        <v>215</v>
      </c>
      <c r="G22" s="342"/>
      <c r="H22" s="342"/>
      <c r="I22" s="342"/>
      <c r="J22" s="88">
        <v>1</v>
      </c>
      <c r="K22" s="88">
        <v>4</v>
      </c>
      <c r="L22" s="101">
        <v>6240510020</v>
      </c>
      <c r="M22" s="116" t="s">
        <v>216</v>
      </c>
      <c r="N22" s="120">
        <f>'прил №5'!O30</f>
        <v>40000</v>
      </c>
      <c r="O22" s="120">
        <v>40000</v>
      </c>
      <c r="P22" s="120">
        <v>40000</v>
      </c>
    </row>
    <row r="23" spans="1:16" ht="75.75" customHeight="1">
      <c r="A23" s="86"/>
      <c r="B23" s="94"/>
      <c r="C23" s="93"/>
      <c r="D23" s="87"/>
      <c r="E23" s="87"/>
      <c r="F23" s="354" t="s">
        <v>217</v>
      </c>
      <c r="G23" s="355"/>
      <c r="H23" s="355"/>
      <c r="I23" s="356"/>
      <c r="J23" s="88">
        <v>1</v>
      </c>
      <c r="K23" s="88">
        <v>4</v>
      </c>
      <c r="L23" s="107" t="s">
        <v>218</v>
      </c>
      <c r="M23" s="116">
        <v>0</v>
      </c>
      <c r="N23" s="120">
        <f>N24</f>
        <v>142100</v>
      </c>
      <c r="O23" s="120">
        <v>117800</v>
      </c>
      <c r="P23" s="120">
        <v>117800</v>
      </c>
    </row>
    <row r="24" spans="1:16" ht="15">
      <c r="A24" s="86"/>
      <c r="B24" s="94"/>
      <c r="C24" s="93"/>
      <c r="D24" s="87"/>
      <c r="E24" s="87"/>
      <c r="F24" s="342" t="s">
        <v>126</v>
      </c>
      <c r="G24" s="342"/>
      <c r="H24" s="342"/>
      <c r="I24" s="342"/>
      <c r="J24" s="88">
        <v>1</v>
      </c>
      <c r="K24" s="88">
        <v>4</v>
      </c>
      <c r="L24" s="107" t="s">
        <v>218</v>
      </c>
      <c r="M24" s="116">
        <v>540</v>
      </c>
      <c r="N24" s="120">
        <f>'прил №5'!O34</f>
        <v>142100</v>
      </c>
      <c r="O24" s="120">
        <v>117800</v>
      </c>
      <c r="P24" s="120">
        <v>117800</v>
      </c>
    </row>
    <row r="25" spans="1:16" ht="48" customHeight="1">
      <c r="A25" s="100"/>
      <c r="B25" s="94"/>
      <c r="C25" s="346" t="s">
        <v>60</v>
      </c>
      <c r="D25" s="347"/>
      <c r="E25" s="347"/>
      <c r="F25" s="347"/>
      <c r="G25" s="347"/>
      <c r="H25" s="347"/>
      <c r="I25" s="348"/>
      <c r="J25" s="89">
        <v>1</v>
      </c>
      <c r="K25" s="89">
        <v>6</v>
      </c>
      <c r="L25" s="155">
        <v>0</v>
      </c>
      <c r="M25" s="115">
        <v>0</v>
      </c>
      <c r="N25" s="119">
        <f t="shared" ref="N25:P29" si="0">N26</f>
        <v>126009</v>
      </c>
      <c r="O25" s="119">
        <f t="shared" si="0"/>
        <v>126009</v>
      </c>
      <c r="P25" s="119">
        <f t="shared" si="0"/>
        <v>126009</v>
      </c>
    </row>
    <row r="26" spans="1:16" ht="58.5" customHeight="1">
      <c r="A26" s="100"/>
      <c r="B26" s="94"/>
      <c r="C26" s="346" t="s">
        <v>206</v>
      </c>
      <c r="D26" s="347"/>
      <c r="E26" s="347"/>
      <c r="F26" s="347"/>
      <c r="G26" s="347"/>
      <c r="H26" s="347"/>
      <c r="I26" s="348"/>
      <c r="J26" s="89">
        <v>1</v>
      </c>
      <c r="K26" s="89">
        <v>6</v>
      </c>
      <c r="L26" s="156">
        <v>6200000000</v>
      </c>
      <c r="M26" s="115">
        <v>0</v>
      </c>
      <c r="N26" s="119">
        <f t="shared" si="0"/>
        <v>126009</v>
      </c>
      <c r="O26" s="119">
        <f t="shared" si="0"/>
        <v>126009</v>
      </c>
      <c r="P26" s="119">
        <f t="shared" si="0"/>
        <v>126009</v>
      </c>
    </row>
    <row r="27" spans="1:16" ht="19.5" customHeight="1">
      <c r="A27" s="100"/>
      <c r="B27" s="94"/>
      <c r="C27" s="346" t="s">
        <v>207</v>
      </c>
      <c r="D27" s="347"/>
      <c r="E27" s="347"/>
      <c r="F27" s="347"/>
      <c r="G27" s="347"/>
      <c r="H27" s="347"/>
      <c r="I27" s="348"/>
      <c r="J27" s="89">
        <v>1</v>
      </c>
      <c r="K27" s="89">
        <v>6</v>
      </c>
      <c r="L27" s="156">
        <v>6240000000</v>
      </c>
      <c r="M27" s="115">
        <v>0</v>
      </c>
      <c r="N27" s="119">
        <f t="shared" si="0"/>
        <v>126009</v>
      </c>
      <c r="O27" s="119">
        <f t="shared" si="0"/>
        <v>126009</v>
      </c>
      <c r="P27" s="119">
        <f t="shared" si="0"/>
        <v>126009</v>
      </c>
    </row>
    <row r="28" spans="1:16" ht="30" customHeight="1">
      <c r="A28" s="100"/>
      <c r="B28" s="94"/>
      <c r="C28" s="354" t="s">
        <v>208</v>
      </c>
      <c r="D28" s="355"/>
      <c r="E28" s="355"/>
      <c r="F28" s="355"/>
      <c r="G28" s="355"/>
      <c r="H28" s="355"/>
      <c r="I28" s="356"/>
      <c r="J28" s="88">
        <v>1</v>
      </c>
      <c r="K28" s="88">
        <v>6</v>
      </c>
      <c r="L28" s="101">
        <v>6240500000</v>
      </c>
      <c r="M28" s="116">
        <v>0</v>
      </c>
      <c r="N28" s="120">
        <f t="shared" si="0"/>
        <v>126009</v>
      </c>
      <c r="O28" s="120">
        <f t="shared" si="0"/>
        <v>126009</v>
      </c>
      <c r="P28" s="120">
        <f t="shared" si="0"/>
        <v>126009</v>
      </c>
    </row>
    <row r="29" spans="1:16" ht="73.5" customHeight="1">
      <c r="A29" s="100"/>
      <c r="B29" s="94"/>
      <c r="C29" s="93"/>
      <c r="D29" s="87"/>
      <c r="E29" s="87"/>
      <c r="F29" s="342" t="s">
        <v>219</v>
      </c>
      <c r="G29" s="342"/>
      <c r="H29" s="342"/>
      <c r="I29" s="342"/>
      <c r="J29" s="88">
        <v>1</v>
      </c>
      <c r="K29" s="88">
        <v>6</v>
      </c>
      <c r="L29" s="107" t="s">
        <v>220</v>
      </c>
      <c r="M29" s="116">
        <v>0</v>
      </c>
      <c r="N29" s="120">
        <f t="shared" si="0"/>
        <v>126009</v>
      </c>
      <c r="O29" s="120">
        <f t="shared" si="0"/>
        <v>126009</v>
      </c>
      <c r="P29" s="120">
        <f t="shared" si="0"/>
        <v>126009</v>
      </c>
    </row>
    <row r="30" spans="1:16" ht="18.75" customHeight="1">
      <c r="A30" s="100"/>
      <c r="B30" s="94"/>
      <c r="C30" s="93"/>
      <c r="D30" s="87"/>
      <c r="E30" s="87"/>
      <c r="F30" s="342" t="s">
        <v>126</v>
      </c>
      <c r="G30" s="342"/>
      <c r="H30" s="342"/>
      <c r="I30" s="342"/>
      <c r="J30" s="88">
        <v>1</v>
      </c>
      <c r="K30" s="88">
        <v>6</v>
      </c>
      <c r="L30" s="107" t="s">
        <v>220</v>
      </c>
      <c r="M30" s="116">
        <v>540</v>
      </c>
      <c r="N30" s="120">
        <f>'прил №5'!O40</f>
        <v>126009</v>
      </c>
      <c r="O30" s="120">
        <v>126009</v>
      </c>
      <c r="P30" s="120">
        <v>126009</v>
      </c>
    </row>
    <row r="31" spans="1:16" ht="18" customHeight="1">
      <c r="A31" s="100"/>
      <c r="B31" s="94"/>
      <c r="C31" s="357" t="s">
        <v>157</v>
      </c>
      <c r="D31" s="357"/>
      <c r="E31" s="357"/>
      <c r="F31" s="357"/>
      <c r="G31" s="357"/>
      <c r="H31" s="357"/>
      <c r="I31" s="357"/>
      <c r="J31" s="126">
        <v>1</v>
      </c>
      <c r="K31" s="126">
        <v>11</v>
      </c>
      <c r="L31" s="127">
        <v>0</v>
      </c>
      <c r="M31" s="128">
        <v>0</v>
      </c>
      <c r="N31" s="119">
        <f>N32</f>
        <v>15000</v>
      </c>
      <c r="O31" s="119">
        <v>15000</v>
      </c>
      <c r="P31" s="119">
        <v>15000</v>
      </c>
    </row>
    <row r="32" spans="1:16" ht="28.5" customHeight="1">
      <c r="A32" s="100"/>
      <c r="B32" s="94"/>
      <c r="C32" s="357" t="s">
        <v>221</v>
      </c>
      <c r="D32" s="357"/>
      <c r="E32" s="357"/>
      <c r="F32" s="357"/>
      <c r="G32" s="357"/>
      <c r="H32" s="357"/>
      <c r="I32" s="357"/>
      <c r="J32" s="126">
        <v>1</v>
      </c>
      <c r="K32" s="126">
        <v>11</v>
      </c>
      <c r="L32" s="127">
        <v>7700000000</v>
      </c>
      <c r="M32" s="128">
        <v>0</v>
      </c>
      <c r="N32" s="119">
        <f>N33</f>
        <v>15000</v>
      </c>
      <c r="O32" s="119">
        <v>15000</v>
      </c>
      <c r="P32" s="119">
        <v>15000</v>
      </c>
    </row>
    <row r="33" spans="1:16" ht="29.25" customHeight="1">
      <c r="A33" s="100"/>
      <c r="B33" s="94"/>
      <c r="C33" s="346" t="s">
        <v>222</v>
      </c>
      <c r="D33" s="347"/>
      <c r="E33" s="347"/>
      <c r="F33" s="347"/>
      <c r="G33" s="347"/>
      <c r="H33" s="347"/>
      <c r="I33" s="348"/>
      <c r="J33" s="126">
        <v>1</v>
      </c>
      <c r="K33" s="126">
        <v>11</v>
      </c>
      <c r="L33" s="127">
        <v>7710000000</v>
      </c>
      <c r="M33" s="128">
        <v>0</v>
      </c>
      <c r="N33" s="119">
        <f>N34</f>
        <v>15000</v>
      </c>
      <c r="O33" s="119">
        <v>15000</v>
      </c>
      <c r="P33" s="119">
        <v>15000</v>
      </c>
    </row>
    <row r="34" spans="1:16" ht="33.75" customHeight="1">
      <c r="A34" s="100"/>
      <c r="B34" s="94"/>
      <c r="C34" s="357" t="s">
        <v>223</v>
      </c>
      <c r="D34" s="357"/>
      <c r="E34" s="357"/>
      <c r="F34" s="357"/>
      <c r="G34" s="357"/>
      <c r="H34" s="357"/>
      <c r="I34" s="357"/>
      <c r="J34" s="126">
        <v>1</v>
      </c>
      <c r="K34" s="126">
        <v>11</v>
      </c>
      <c r="L34" s="305">
        <v>7710000040</v>
      </c>
      <c r="M34" s="128">
        <v>0</v>
      </c>
      <c r="N34" s="119">
        <f>N35</f>
        <v>15000</v>
      </c>
      <c r="O34" s="119">
        <v>15000</v>
      </c>
      <c r="P34" s="119">
        <v>15000</v>
      </c>
    </row>
    <row r="35" spans="1:16" ht="19.5" customHeight="1">
      <c r="A35" s="100"/>
      <c r="B35" s="94"/>
      <c r="C35" s="357" t="s">
        <v>224</v>
      </c>
      <c r="D35" s="357"/>
      <c r="E35" s="357"/>
      <c r="F35" s="357"/>
      <c r="G35" s="357"/>
      <c r="H35" s="357"/>
      <c r="I35" s="357"/>
      <c r="J35" s="129">
        <v>1</v>
      </c>
      <c r="K35" s="129">
        <v>11</v>
      </c>
      <c r="L35" s="306">
        <v>7710000040</v>
      </c>
      <c r="M35" s="130">
        <v>870</v>
      </c>
      <c r="N35" s="120">
        <f>'прил №5'!O45</f>
        <v>15000</v>
      </c>
      <c r="O35" s="120">
        <v>15000</v>
      </c>
      <c r="P35" s="120">
        <v>15000</v>
      </c>
    </row>
    <row r="36" spans="1:16" ht="18.75" customHeight="1">
      <c r="A36" s="86"/>
      <c r="B36" s="94"/>
      <c r="C36" s="346" t="s">
        <v>32</v>
      </c>
      <c r="D36" s="347"/>
      <c r="E36" s="347"/>
      <c r="F36" s="347"/>
      <c r="G36" s="347"/>
      <c r="H36" s="347"/>
      <c r="I36" s="348"/>
      <c r="J36" s="89">
        <v>1</v>
      </c>
      <c r="K36" s="89">
        <v>13</v>
      </c>
      <c r="L36" s="98">
        <v>0</v>
      </c>
      <c r="M36" s="115">
        <v>0</v>
      </c>
      <c r="N36" s="119">
        <f t="shared" ref="N36:N41" si="1">N37</f>
        <v>14105</v>
      </c>
      <c r="O36" s="119">
        <v>14105</v>
      </c>
      <c r="P36" s="119">
        <v>14105</v>
      </c>
    </row>
    <row r="37" spans="1:16" ht="56.25" customHeight="1">
      <c r="A37" s="86"/>
      <c r="B37" s="94"/>
      <c r="C37" s="346" t="s">
        <v>206</v>
      </c>
      <c r="D37" s="350"/>
      <c r="E37" s="350"/>
      <c r="F37" s="350"/>
      <c r="G37" s="350"/>
      <c r="H37" s="350"/>
      <c r="I37" s="351"/>
      <c r="J37" s="89">
        <v>1</v>
      </c>
      <c r="K37" s="89">
        <v>13</v>
      </c>
      <c r="L37" s="156">
        <v>6200000000</v>
      </c>
      <c r="M37" s="115">
        <v>0</v>
      </c>
      <c r="N37" s="119">
        <f t="shared" si="1"/>
        <v>14105</v>
      </c>
      <c r="O37" s="119">
        <v>14105</v>
      </c>
      <c r="P37" s="119">
        <v>14105</v>
      </c>
    </row>
    <row r="38" spans="1:16" ht="19.5" customHeight="1">
      <c r="A38" s="86"/>
      <c r="B38" s="94"/>
      <c r="C38" s="346" t="s">
        <v>207</v>
      </c>
      <c r="D38" s="347"/>
      <c r="E38" s="347"/>
      <c r="F38" s="347"/>
      <c r="G38" s="347"/>
      <c r="H38" s="347"/>
      <c r="I38" s="348"/>
      <c r="J38" s="89">
        <v>1</v>
      </c>
      <c r="K38" s="89">
        <v>13</v>
      </c>
      <c r="L38" s="156">
        <v>6240000000</v>
      </c>
      <c r="M38" s="115">
        <v>0</v>
      </c>
      <c r="N38" s="119">
        <f t="shared" si="1"/>
        <v>14105</v>
      </c>
      <c r="O38" s="119">
        <v>14105</v>
      </c>
      <c r="P38" s="119">
        <v>14105</v>
      </c>
    </row>
    <row r="39" spans="1:16" ht="33.75" customHeight="1">
      <c r="A39" s="86"/>
      <c r="B39" s="94"/>
      <c r="C39" s="354" t="s">
        <v>208</v>
      </c>
      <c r="D39" s="355"/>
      <c r="E39" s="355"/>
      <c r="F39" s="355"/>
      <c r="G39" s="355"/>
      <c r="H39" s="355"/>
      <c r="I39" s="356"/>
      <c r="J39" s="88">
        <v>1</v>
      </c>
      <c r="K39" s="88">
        <v>13</v>
      </c>
      <c r="L39" s="101">
        <v>6240500000</v>
      </c>
      <c r="M39" s="116">
        <v>0</v>
      </c>
      <c r="N39" s="119">
        <f t="shared" si="1"/>
        <v>14105</v>
      </c>
      <c r="O39" s="119">
        <v>14105</v>
      </c>
      <c r="P39" s="119">
        <v>14105</v>
      </c>
    </row>
    <row r="40" spans="1:16" ht="19.5" customHeight="1">
      <c r="A40" s="86"/>
      <c r="B40" s="94"/>
      <c r="C40" s="364" t="s">
        <v>225</v>
      </c>
      <c r="D40" s="365"/>
      <c r="E40" s="365"/>
      <c r="F40" s="365"/>
      <c r="G40" s="365"/>
      <c r="H40" s="365"/>
      <c r="I40" s="366"/>
      <c r="J40" s="88">
        <v>1</v>
      </c>
      <c r="K40" s="88">
        <v>13</v>
      </c>
      <c r="L40" s="99">
        <v>6240595100</v>
      </c>
      <c r="M40" s="116">
        <v>0</v>
      </c>
      <c r="N40" s="119">
        <f t="shared" si="1"/>
        <v>14105</v>
      </c>
      <c r="O40" s="119">
        <v>14105</v>
      </c>
      <c r="P40" s="119">
        <v>14105</v>
      </c>
    </row>
    <row r="41" spans="1:16" ht="24" customHeight="1">
      <c r="A41" s="86"/>
      <c r="B41" s="94"/>
      <c r="C41" s="93"/>
      <c r="D41" s="87"/>
      <c r="E41" s="87"/>
      <c r="F41" s="354" t="s">
        <v>268</v>
      </c>
      <c r="G41" s="355"/>
      <c r="H41" s="355"/>
      <c r="I41" s="356"/>
      <c r="J41" s="88">
        <v>1</v>
      </c>
      <c r="K41" s="88">
        <v>13</v>
      </c>
      <c r="L41" s="99">
        <v>6240595100</v>
      </c>
      <c r="M41" s="116">
        <v>800</v>
      </c>
      <c r="N41" s="119">
        <f t="shared" si="1"/>
        <v>14105</v>
      </c>
      <c r="O41" s="119">
        <v>14105</v>
      </c>
      <c r="P41" s="119">
        <v>14105</v>
      </c>
    </row>
    <row r="42" spans="1:16" ht="24" customHeight="1">
      <c r="A42" s="86"/>
      <c r="B42" s="94"/>
      <c r="C42" s="93"/>
      <c r="D42" s="87"/>
      <c r="E42" s="87"/>
      <c r="F42" s="354" t="s">
        <v>215</v>
      </c>
      <c r="G42" s="355"/>
      <c r="H42" s="355"/>
      <c r="I42" s="356"/>
      <c r="J42" s="88">
        <v>1</v>
      </c>
      <c r="K42" s="88">
        <v>13</v>
      </c>
      <c r="L42" s="99">
        <v>6240595100</v>
      </c>
      <c r="M42" s="116">
        <v>850</v>
      </c>
      <c r="N42" s="119">
        <f>'прил №5'!O52</f>
        <v>14105</v>
      </c>
      <c r="O42" s="119">
        <v>14105</v>
      </c>
      <c r="P42" s="119">
        <v>14105</v>
      </c>
    </row>
    <row r="43" spans="1:16" ht="19.5" customHeight="1">
      <c r="A43" s="361" t="s">
        <v>226</v>
      </c>
      <c r="B43" s="362"/>
      <c r="C43" s="362"/>
      <c r="D43" s="362"/>
      <c r="E43" s="362"/>
      <c r="F43" s="362"/>
      <c r="G43" s="362"/>
      <c r="H43" s="362"/>
      <c r="I43" s="363"/>
      <c r="J43" s="89">
        <v>2</v>
      </c>
      <c r="K43" s="89">
        <v>0</v>
      </c>
      <c r="L43" s="98">
        <v>0</v>
      </c>
      <c r="M43" s="115">
        <v>0</v>
      </c>
      <c r="N43" s="119">
        <f>N44</f>
        <v>633019.92000000004</v>
      </c>
      <c r="O43" s="119">
        <v>707251.63</v>
      </c>
      <c r="P43" s="119">
        <v>903150</v>
      </c>
    </row>
    <row r="44" spans="1:16" ht="17.25" customHeight="1">
      <c r="A44" s="86"/>
      <c r="B44" s="94"/>
      <c r="C44" s="346" t="s">
        <v>34</v>
      </c>
      <c r="D44" s="347"/>
      <c r="E44" s="347"/>
      <c r="F44" s="347"/>
      <c r="G44" s="347"/>
      <c r="H44" s="347"/>
      <c r="I44" s="348"/>
      <c r="J44" s="89">
        <v>2</v>
      </c>
      <c r="K44" s="89">
        <v>3</v>
      </c>
      <c r="L44" s="98">
        <v>0</v>
      </c>
      <c r="M44" s="115">
        <v>0</v>
      </c>
      <c r="N44" s="119">
        <f>N45</f>
        <v>633019.92000000004</v>
      </c>
      <c r="O44" s="119">
        <v>707251.63</v>
      </c>
      <c r="P44" s="119">
        <v>903150</v>
      </c>
    </row>
    <row r="45" spans="1:16" ht="56.25" customHeight="1">
      <c r="A45" s="86"/>
      <c r="B45" s="94"/>
      <c r="C45" s="346" t="s">
        <v>206</v>
      </c>
      <c r="D45" s="347"/>
      <c r="E45" s="347"/>
      <c r="F45" s="347"/>
      <c r="G45" s="347"/>
      <c r="H45" s="347"/>
      <c r="I45" s="348"/>
      <c r="J45" s="89">
        <v>2</v>
      </c>
      <c r="K45" s="89">
        <v>3</v>
      </c>
      <c r="L45" s="102">
        <v>6200000000</v>
      </c>
      <c r="M45" s="115">
        <v>0</v>
      </c>
      <c r="N45" s="119">
        <f>N46</f>
        <v>633019.92000000004</v>
      </c>
      <c r="O45" s="119">
        <v>707251.63</v>
      </c>
      <c r="P45" s="119">
        <v>903150</v>
      </c>
    </row>
    <row r="46" spans="1:16" ht="22.5" customHeight="1">
      <c r="A46" s="86"/>
      <c r="B46" s="94"/>
      <c r="C46" s="346" t="s">
        <v>207</v>
      </c>
      <c r="D46" s="347"/>
      <c r="E46" s="347"/>
      <c r="F46" s="347"/>
      <c r="G46" s="347"/>
      <c r="H46" s="347"/>
      <c r="I46" s="348"/>
      <c r="J46" s="89">
        <v>2</v>
      </c>
      <c r="K46" s="89">
        <v>3</v>
      </c>
      <c r="L46" s="156">
        <v>6240000000</v>
      </c>
      <c r="M46" s="115">
        <v>0</v>
      </c>
      <c r="N46" s="119">
        <f>N47</f>
        <v>633019.92000000004</v>
      </c>
      <c r="O46" s="119">
        <v>707251.63</v>
      </c>
      <c r="P46" s="119">
        <v>903150</v>
      </c>
    </row>
    <row r="47" spans="1:16" ht="34.5" customHeight="1">
      <c r="A47" s="86"/>
      <c r="B47" s="94"/>
      <c r="C47" s="358" t="s">
        <v>208</v>
      </c>
      <c r="D47" s="359"/>
      <c r="E47" s="359"/>
      <c r="F47" s="359"/>
      <c r="G47" s="359"/>
      <c r="H47" s="359"/>
      <c r="I47" s="360"/>
      <c r="J47" s="88">
        <v>2</v>
      </c>
      <c r="K47" s="88">
        <v>3</v>
      </c>
      <c r="L47" s="101">
        <v>6240500000</v>
      </c>
      <c r="M47" s="116">
        <v>0</v>
      </c>
      <c r="N47" s="119">
        <f>N48</f>
        <v>633019.92000000004</v>
      </c>
      <c r="O47" s="119">
        <v>707251.63</v>
      </c>
      <c r="P47" s="119">
        <v>903150</v>
      </c>
    </row>
    <row r="48" spans="1:16" ht="30" customHeight="1">
      <c r="A48" s="86"/>
      <c r="B48" s="94"/>
      <c r="C48" s="358" t="s">
        <v>227</v>
      </c>
      <c r="D48" s="359"/>
      <c r="E48" s="359"/>
      <c r="F48" s="359"/>
      <c r="G48" s="359"/>
      <c r="H48" s="359"/>
      <c r="I48" s="360"/>
      <c r="J48" s="88">
        <v>2</v>
      </c>
      <c r="K48" s="88">
        <v>3</v>
      </c>
      <c r="L48" s="101">
        <v>6240551180</v>
      </c>
      <c r="M48" s="116">
        <v>0</v>
      </c>
      <c r="N48" s="119">
        <f>N49+N50</f>
        <v>633019.92000000004</v>
      </c>
      <c r="O48" s="119">
        <v>707251.63</v>
      </c>
      <c r="P48" s="119">
        <v>903150</v>
      </c>
    </row>
    <row r="49" spans="1:16" ht="31.5" customHeight="1">
      <c r="A49" s="86"/>
      <c r="B49" s="94"/>
      <c r="C49" s="93"/>
      <c r="D49" s="87"/>
      <c r="E49" s="87"/>
      <c r="F49" s="342" t="s">
        <v>210</v>
      </c>
      <c r="G49" s="342"/>
      <c r="H49" s="342"/>
      <c r="I49" s="342"/>
      <c r="J49" s="88">
        <v>2</v>
      </c>
      <c r="K49" s="88">
        <v>3</v>
      </c>
      <c r="L49" s="101">
        <v>6240551180</v>
      </c>
      <c r="M49" s="116" t="s">
        <v>211</v>
      </c>
      <c r="N49" s="120">
        <f>'прил №5'!O60</f>
        <v>563019.92000000004</v>
      </c>
      <c r="O49" s="120">
        <v>707251.63</v>
      </c>
      <c r="P49" s="120">
        <v>903150</v>
      </c>
    </row>
    <row r="50" spans="1:16" ht="33.75" customHeight="1">
      <c r="A50" s="86"/>
      <c r="B50" s="94"/>
      <c r="C50" s="93"/>
      <c r="D50" s="87"/>
      <c r="E50" s="87"/>
      <c r="F50" s="342" t="s">
        <v>213</v>
      </c>
      <c r="G50" s="342"/>
      <c r="H50" s="342"/>
      <c r="I50" s="342"/>
      <c r="J50" s="88">
        <v>2</v>
      </c>
      <c r="K50" s="88">
        <v>3</v>
      </c>
      <c r="L50" s="101">
        <v>6240551180</v>
      </c>
      <c r="M50" s="116" t="s">
        <v>214</v>
      </c>
      <c r="N50" s="120">
        <f>'прил №5'!O63</f>
        <v>70000</v>
      </c>
      <c r="O50" s="120">
        <v>0</v>
      </c>
      <c r="P50" s="120">
        <v>0</v>
      </c>
    </row>
    <row r="51" spans="1:16" ht="32.25" customHeight="1">
      <c r="A51" s="361" t="s">
        <v>229</v>
      </c>
      <c r="B51" s="362"/>
      <c r="C51" s="362"/>
      <c r="D51" s="362"/>
      <c r="E51" s="362"/>
      <c r="F51" s="362"/>
      <c r="G51" s="362"/>
      <c r="H51" s="362"/>
      <c r="I51" s="363"/>
      <c r="J51" s="89">
        <v>3</v>
      </c>
      <c r="K51" s="89">
        <v>0</v>
      </c>
      <c r="L51" s="98">
        <v>0</v>
      </c>
      <c r="M51" s="115">
        <v>0</v>
      </c>
      <c r="N51" s="119">
        <f>N52+N58</f>
        <v>560000</v>
      </c>
      <c r="O51" s="119">
        <v>210000</v>
      </c>
      <c r="P51" s="119">
        <v>210000</v>
      </c>
    </row>
    <row r="52" spans="1:16" ht="30.75" customHeight="1">
      <c r="A52" s="86"/>
      <c r="B52" s="94"/>
      <c r="C52" s="346" t="s">
        <v>137</v>
      </c>
      <c r="D52" s="347"/>
      <c r="E52" s="347"/>
      <c r="F52" s="347"/>
      <c r="G52" s="347"/>
      <c r="H52" s="347"/>
      <c r="I52" s="348"/>
      <c r="J52" s="89">
        <v>3</v>
      </c>
      <c r="K52" s="89">
        <v>10</v>
      </c>
      <c r="L52" s="98">
        <v>0</v>
      </c>
      <c r="M52" s="115">
        <v>0</v>
      </c>
      <c r="N52" s="119">
        <f>N53</f>
        <v>550000</v>
      </c>
      <c r="O52" s="119">
        <v>200000</v>
      </c>
      <c r="P52" s="119">
        <v>200000</v>
      </c>
    </row>
    <row r="53" spans="1:16" ht="57.75" customHeight="1">
      <c r="A53" s="86"/>
      <c r="B53" s="94"/>
      <c r="C53" s="346" t="s">
        <v>206</v>
      </c>
      <c r="D53" s="350"/>
      <c r="E53" s="350"/>
      <c r="F53" s="350"/>
      <c r="G53" s="350"/>
      <c r="H53" s="350"/>
      <c r="I53" s="351"/>
      <c r="J53" s="89">
        <v>3</v>
      </c>
      <c r="K53" s="89">
        <v>10</v>
      </c>
      <c r="L53" s="102">
        <v>6200000000</v>
      </c>
      <c r="M53" s="115">
        <v>0</v>
      </c>
      <c r="N53" s="119">
        <f>N54</f>
        <v>550000</v>
      </c>
      <c r="O53" s="119">
        <v>200000</v>
      </c>
      <c r="P53" s="119">
        <v>200000</v>
      </c>
    </row>
    <row r="54" spans="1:16" ht="18" customHeight="1">
      <c r="A54" s="86"/>
      <c r="B54" s="94"/>
      <c r="C54" s="346" t="s">
        <v>207</v>
      </c>
      <c r="D54" s="347"/>
      <c r="E54" s="347"/>
      <c r="F54" s="347"/>
      <c r="G54" s="347"/>
      <c r="H54" s="347"/>
      <c r="I54" s="348"/>
      <c r="J54" s="89">
        <v>3</v>
      </c>
      <c r="K54" s="89">
        <v>10</v>
      </c>
      <c r="L54" s="156">
        <v>6240000000</v>
      </c>
      <c r="M54" s="115">
        <v>0</v>
      </c>
      <c r="N54" s="119">
        <f>N55</f>
        <v>550000</v>
      </c>
      <c r="O54" s="119">
        <v>200000</v>
      </c>
      <c r="P54" s="119">
        <v>200000</v>
      </c>
    </row>
    <row r="55" spans="1:16" ht="21" customHeight="1">
      <c r="A55" s="86"/>
      <c r="B55" s="94"/>
      <c r="C55" s="358" t="s">
        <v>230</v>
      </c>
      <c r="D55" s="359"/>
      <c r="E55" s="359"/>
      <c r="F55" s="359"/>
      <c r="G55" s="359"/>
      <c r="H55" s="359"/>
      <c r="I55" s="360"/>
      <c r="J55" s="88">
        <v>3</v>
      </c>
      <c r="K55" s="88">
        <v>10</v>
      </c>
      <c r="L55" s="101">
        <v>6240100000</v>
      </c>
      <c r="M55" s="116">
        <v>0</v>
      </c>
      <c r="N55" s="119">
        <f>N56</f>
        <v>550000</v>
      </c>
      <c r="O55" s="119">
        <v>200000</v>
      </c>
      <c r="P55" s="119">
        <v>200000</v>
      </c>
    </row>
    <row r="56" spans="1:16" ht="31.5" customHeight="1">
      <c r="A56" s="86"/>
      <c r="B56" s="94"/>
      <c r="C56" s="358" t="s">
        <v>231</v>
      </c>
      <c r="D56" s="359"/>
      <c r="E56" s="359"/>
      <c r="F56" s="359"/>
      <c r="G56" s="359"/>
      <c r="H56" s="359"/>
      <c r="I56" s="360"/>
      <c r="J56" s="88">
        <v>3</v>
      </c>
      <c r="K56" s="88">
        <v>10</v>
      </c>
      <c r="L56" s="101">
        <v>6240195020</v>
      </c>
      <c r="M56" s="116">
        <v>0</v>
      </c>
      <c r="N56" s="119">
        <f>N57</f>
        <v>550000</v>
      </c>
      <c r="O56" s="119">
        <v>200000</v>
      </c>
      <c r="P56" s="119">
        <v>200000</v>
      </c>
    </row>
    <row r="57" spans="1:16" ht="30" customHeight="1">
      <c r="A57" s="86"/>
      <c r="B57" s="94"/>
      <c r="C57" s="93"/>
      <c r="D57" s="87"/>
      <c r="E57" s="87"/>
      <c r="F57" s="342" t="s">
        <v>213</v>
      </c>
      <c r="G57" s="342"/>
      <c r="H57" s="342"/>
      <c r="I57" s="342"/>
      <c r="J57" s="88">
        <v>3</v>
      </c>
      <c r="K57" s="88">
        <v>10</v>
      </c>
      <c r="L57" s="101">
        <v>6240195020</v>
      </c>
      <c r="M57" s="116" t="s">
        <v>214</v>
      </c>
      <c r="N57" s="119">
        <f>'прил №5'!O71</f>
        <v>550000</v>
      </c>
      <c r="O57" s="119">
        <v>200000</v>
      </c>
      <c r="P57" s="119">
        <v>200000</v>
      </c>
    </row>
    <row r="58" spans="1:16" ht="32.25" customHeight="1">
      <c r="A58" s="86"/>
      <c r="B58" s="94"/>
      <c r="C58" s="346" t="s">
        <v>44</v>
      </c>
      <c r="D58" s="347"/>
      <c r="E58" s="347"/>
      <c r="F58" s="347"/>
      <c r="G58" s="347"/>
      <c r="H58" s="347"/>
      <c r="I58" s="348"/>
      <c r="J58" s="89">
        <v>3</v>
      </c>
      <c r="K58" s="89">
        <v>14</v>
      </c>
      <c r="L58" s="98">
        <v>0</v>
      </c>
      <c r="M58" s="115">
        <v>0</v>
      </c>
      <c r="N58" s="119">
        <f>N59</f>
        <v>10000</v>
      </c>
      <c r="O58" s="119">
        <v>10000</v>
      </c>
      <c r="P58" s="119">
        <v>10000</v>
      </c>
    </row>
    <row r="59" spans="1:16" ht="61.5" customHeight="1">
      <c r="A59" s="86"/>
      <c r="B59" s="94"/>
      <c r="C59" s="346" t="s">
        <v>206</v>
      </c>
      <c r="D59" s="350"/>
      <c r="E59" s="350"/>
      <c r="F59" s="350"/>
      <c r="G59" s="350"/>
      <c r="H59" s="350"/>
      <c r="I59" s="351"/>
      <c r="J59" s="89">
        <v>3</v>
      </c>
      <c r="K59" s="89">
        <v>14</v>
      </c>
      <c r="L59" s="102">
        <v>6200000000</v>
      </c>
      <c r="M59" s="115">
        <v>0</v>
      </c>
      <c r="N59" s="119">
        <f>N60</f>
        <v>10000</v>
      </c>
      <c r="O59" s="119">
        <v>10000</v>
      </c>
      <c r="P59" s="119">
        <v>10000</v>
      </c>
    </row>
    <row r="60" spans="1:16" ht="15.75" customHeight="1">
      <c r="A60" s="86"/>
      <c r="B60" s="94"/>
      <c r="C60" s="346" t="s">
        <v>207</v>
      </c>
      <c r="D60" s="347"/>
      <c r="E60" s="347"/>
      <c r="F60" s="347"/>
      <c r="G60" s="347"/>
      <c r="H60" s="347"/>
      <c r="I60" s="348"/>
      <c r="J60" s="89">
        <v>3</v>
      </c>
      <c r="K60" s="89">
        <v>14</v>
      </c>
      <c r="L60" s="156">
        <v>6240000000</v>
      </c>
      <c r="M60" s="115">
        <v>0</v>
      </c>
      <c r="N60" s="119">
        <f>N61</f>
        <v>10000</v>
      </c>
      <c r="O60" s="119">
        <v>10000</v>
      </c>
      <c r="P60" s="119">
        <v>10000</v>
      </c>
    </row>
    <row r="61" spans="1:16" ht="25.5" customHeight="1">
      <c r="A61" s="86"/>
      <c r="B61" s="94"/>
      <c r="C61" s="367" t="s">
        <v>230</v>
      </c>
      <c r="D61" s="368"/>
      <c r="E61" s="368"/>
      <c r="F61" s="368"/>
      <c r="G61" s="368"/>
      <c r="H61" s="368"/>
      <c r="I61" s="369"/>
      <c r="J61" s="88">
        <v>3</v>
      </c>
      <c r="K61" s="88">
        <v>14</v>
      </c>
      <c r="L61" s="101">
        <v>6240100000</v>
      </c>
      <c r="M61" s="116">
        <v>0</v>
      </c>
      <c r="N61" s="119">
        <f>N62</f>
        <v>10000</v>
      </c>
      <c r="O61" s="119">
        <v>10000</v>
      </c>
      <c r="P61" s="119">
        <v>10000</v>
      </c>
    </row>
    <row r="62" spans="1:16" ht="20.25" customHeight="1">
      <c r="A62" s="86"/>
      <c r="B62" s="94"/>
      <c r="C62" s="93"/>
      <c r="D62" s="367" t="s">
        <v>232</v>
      </c>
      <c r="E62" s="368"/>
      <c r="F62" s="368"/>
      <c r="G62" s="368"/>
      <c r="H62" s="368"/>
      <c r="I62" s="369"/>
      <c r="J62" s="88">
        <v>3</v>
      </c>
      <c r="K62" s="88">
        <v>14</v>
      </c>
      <c r="L62" s="101">
        <v>6240120040</v>
      </c>
      <c r="M62" s="116">
        <v>0</v>
      </c>
      <c r="N62" s="119">
        <f>N63</f>
        <v>10000</v>
      </c>
      <c r="O62" s="119">
        <v>10000</v>
      </c>
      <c r="P62" s="119">
        <v>10000</v>
      </c>
    </row>
    <row r="63" spans="1:16" ht="29.25" customHeight="1">
      <c r="A63" s="86"/>
      <c r="B63" s="94"/>
      <c r="C63" s="93"/>
      <c r="D63" s="87"/>
      <c r="E63" s="87"/>
      <c r="F63" s="354" t="s">
        <v>213</v>
      </c>
      <c r="G63" s="355"/>
      <c r="H63" s="355"/>
      <c r="I63" s="356"/>
      <c r="J63" s="88">
        <v>3</v>
      </c>
      <c r="K63" s="88">
        <v>14</v>
      </c>
      <c r="L63" s="101">
        <v>6240120040</v>
      </c>
      <c r="M63" s="116">
        <v>240</v>
      </c>
      <c r="N63" s="119">
        <f>'прил №5'!O79</f>
        <v>10000</v>
      </c>
      <c r="O63" s="119">
        <v>10000</v>
      </c>
      <c r="P63" s="119">
        <v>10000</v>
      </c>
    </row>
    <row r="64" spans="1:16" ht="18.75" customHeight="1">
      <c r="A64" s="361" t="s">
        <v>233</v>
      </c>
      <c r="B64" s="362"/>
      <c r="C64" s="362"/>
      <c r="D64" s="362"/>
      <c r="E64" s="362"/>
      <c r="F64" s="362"/>
      <c r="G64" s="362"/>
      <c r="H64" s="362"/>
      <c r="I64" s="363"/>
      <c r="J64" s="89">
        <v>4</v>
      </c>
      <c r="K64" s="89">
        <v>0</v>
      </c>
      <c r="L64" s="98">
        <v>0</v>
      </c>
      <c r="M64" s="115">
        <v>0</v>
      </c>
      <c r="N64" s="119">
        <f t="shared" ref="N64:N70" si="2">N65</f>
        <v>2193000</v>
      </c>
      <c r="O64" s="119">
        <v>2914000</v>
      </c>
      <c r="P64" s="119">
        <v>3025000</v>
      </c>
    </row>
    <row r="65" spans="1:16" ht="24" customHeight="1">
      <c r="A65" s="86"/>
      <c r="B65" s="94"/>
      <c r="C65" s="346" t="s">
        <v>62</v>
      </c>
      <c r="D65" s="347"/>
      <c r="E65" s="347"/>
      <c r="F65" s="347"/>
      <c r="G65" s="347"/>
      <c r="H65" s="347"/>
      <c r="I65" s="348"/>
      <c r="J65" s="89">
        <v>4</v>
      </c>
      <c r="K65" s="89">
        <v>9</v>
      </c>
      <c r="L65" s="98">
        <v>0</v>
      </c>
      <c r="M65" s="115">
        <v>0</v>
      </c>
      <c r="N65" s="119">
        <f t="shared" si="2"/>
        <v>2193000</v>
      </c>
      <c r="O65" s="119">
        <v>2914000</v>
      </c>
      <c r="P65" s="119">
        <v>3025000</v>
      </c>
    </row>
    <row r="66" spans="1:16" ht="56.25" customHeight="1">
      <c r="A66" s="86"/>
      <c r="B66" s="94"/>
      <c r="C66" s="346" t="s">
        <v>206</v>
      </c>
      <c r="D66" s="350"/>
      <c r="E66" s="350"/>
      <c r="F66" s="350"/>
      <c r="G66" s="350"/>
      <c r="H66" s="350"/>
      <c r="I66" s="351"/>
      <c r="J66" s="89">
        <v>4</v>
      </c>
      <c r="K66" s="89">
        <v>9</v>
      </c>
      <c r="L66" s="102">
        <v>6200000000</v>
      </c>
      <c r="M66" s="115">
        <v>0</v>
      </c>
      <c r="N66" s="119">
        <f t="shared" si="2"/>
        <v>2193000</v>
      </c>
      <c r="O66" s="119">
        <v>2914000</v>
      </c>
      <c r="P66" s="119">
        <v>3025000</v>
      </c>
    </row>
    <row r="67" spans="1:16" ht="18" customHeight="1">
      <c r="A67" s="86"/>
      <c r="B67" s="94"/>
      <c r="C67" s="346" t="s">
        <v>207</v>
      </c>
      <c r="D67" s="347"/>
      <c r="E67" s="347"/>
      <c r="F67" s="347"/>
      <c r="G67" s="347"/>
      <c r="H67" s="347"/>
      <c r="I67" s="348"/>
      <c r="J67" s="89">
        <v>4</v>
      </c>
      <c r="K67" s="89">
        <v>9</v>
      </c>
      <c r="L67" s="156">
        <v>6240000000</v>
      </c>
      <c r="M67" s="115">
        <v>0</v>
      </c>
      <c r="N67" s="119">
        <f t="shared" si="2"/>
        <v>2193000</v>
      </c>
      <c r="O67" s="119">
        <v>2914000</v>
      </c>
      <c r="P67" s="119">
        <v>3025000</v>
      </c>
    </row>
    <row r="68" spans="1:16" ht="20.25" customHeight="1">
      <c r="A68" s="86"/>
      <c r="B68" s="94"/>
      <c r="C68" s="358" t="s">
        <v>234</v>
      </c>
      <c r="D68" s="359"/>
      <c r="E68" s="359"/>
      <c r="F68" s="359"/>
      <c r="G68" s="359"/>
      <c r="H68" s="359"/>
      <c r="I68" s="360"/>
      <c r="J68" s="88">
        <v>4</v>
      </c>
      <c r="K68" s="88">
        <v>9</v>
      </c>
      <c r="L68" s="107">
        <v>6240200000</v>
      </c>
      <c r="M68" s="116">
        <v>0</v>
      </c>
      <c r="N68" s="119">
        <f t="shared" si="2"/>
        <v>2193000</v>
      </c>
      <c r="O68" s="119">
        <v>2914000</v>
      </c>
      <c r="P68" s="119">
        <v>3025000</v>
      </c>
    </row>
    <row r="69" spans="1:16" ht="33" customHeight="1">
      <c r="A69" s="86"/>
      <c r="B69" s="94"/>
      <c r="C69" s="358" t="s">
        <v>235</v>
      </c>
      <c r="D69" s="359"/>
      <c r="E69" s="359"/>
      <c r="F69" s="359"/>
      <c r="G69" s="359"/>
      <c r="H69" s="359"/>
      <c r="I69" s="360"/>
      <c r="J69" s="88">
        <v>4</v>
      </c>
      <c r="K69" s="88">
        <v>9</v>
      </c>
      <c r="L69" s="107" t="s">
        <v>236</v>
      </c>
      <c r="M69" s="116">
        <v>0</v>
      </c>
      <c r="N69" s="119">
        <f t="shared" si="2"/>
        <v>2193000</v>
      </c>
      <c r="O69" s="119">
        <v>2914000</v>
      </c>
      <c r="P69" s="119">
        <v>3025000</v>
      </c>
    </row>
    <row r="70" spans="1:16" ht="30" customHeight="1">
      <c r="A70" s="86"/>
      <c r="B70" s="94"/>
      <c r="C70" s="358" t="s">
        <v>213</v>
      </c>
      <c r="D70" s="359"/>
      <c r="E70" s="359"/>
      <c r="F70" s="359"/>
      <c r="G70" s="359"/>
      <c r="H70" s="359"/>
      <c r="I70" s="360"/>
      <c r="J70" s="88">
        <v>4</v>
      </c>
      <c r="K70" s="88">
        <v>9</v>
      </c>
      <c r="L70" s="107" t="s">
        <v>236</v>
      </c>
      <c r="M70" s="116">
        <v>0</v>
      </c>
      <c r="N70" s="119">
        <f t="shared" si="2"/>
        <v>2193000</v>
      </c>
      <c r="O70" s="119">
        <v>2914000</v>
      </c>
      <c r="P70" s="119">
        <v>3025000</v>
      </c>
    </row>
    <row r="71" spans="1:16" ht="29.25" customHeight="1">
      <c r="A71" s="86"/>
      <c r="B71" s="94"/>
      <c r="C71" s="358" t="s">
        <v>213</v>
      </c>
      <c r="D71" s="359"/>
      <c r="E71" s="359"/>
      <c r="F71" s="359"/>
      <c r="G71" s="359"/>
      <c r="H71" s="359"/>
      <c r="I71" s="360"/>
      <c r="J71" s="88">
        <v>4</v>
      </c>
      <c r="K71" s="88">
        <v>9</v>
      </c>
      <c r="L71" s="107" t="s">
        <v>236</v>
      </c>
      <c r="M71" s="116">
        <v>240</v>
      </c>
      <c r="N71" s="119">
        <f>'прил №5'!O87</f>
        <v>2193000</v>
      </c>
      <c r="O71" s="119">
        <v>2914000</v>
      </c>
      <c r="P71" s="119">
        <v>3025000</v>
      </c>
    </row>
    <row r="72" spans="1:16" ht="19.5" customHeight="1">
      <c r="A72" s="361" t="s">
        <v>237</v>
      </c>
      <c r="B72" s="362"/>
      <c r="C72" s="362"/>
      <c r="D72" s="362"/>
      <c r="E72" s="362"/>
      <c r="F72" s="362"/>
      <c r="G72" s="362"/>
      <c r="H72" s="362"/>
      <c r="I72" s="363"/>
      <c r="J72" s="89">
        <v>5</v>
      </c>
      <c r="K72" s="89">
        <v>0</v>
      </c>
      <c r="L72" s="98">
        <v>0</v>
      </c>
      <c r="M72" s="115">
        <v>0</v>
      </c>
      <c r="N72" s="119">
        <f>N73+N78+N84</f>
        <v>3473910.33</v>
      </c>
      <c r="O72" s="119">
        <f>O73+O78+O84</f>
        <v>1921277.05</v>
      </c>
      <c r="P72" s="119">
        <f>P73+P78+P84</f>
        <v>2084611</v>
      </c>
    </row>
    <row r="73" spans="1:16" ht="17.25" customHeight="1">
      <c r="A73" s="86"/>
      <c r="B73" s="94"/>
      <c r="C73" s="346" t="s">
        <v>43</v>
      </c>
      <c r="D73" s="347"/>
      <c r="E73" s="347"/>
      <c r="F73" s="347"/>
      <c r="G73" s="347"/>
      <c r="H73" s="347"/>
      <c r="I73" s="348"/>
      <c r="J73" s="89">
        <v>5</v>
      </c>
      <c r="K73" s="89">
        <v>1</v>
      </c>
      <c r="L73" s="98">
        <v>0</v>
      </c>
      <c r="M73" s="115">
        <v>0</v>
      </c>
      <c r="N73" s="119">
        <f>N74</f>
        <v>60000</v>
      </c>
      <c r="O73" s="119">
        <v>60000</v>
      </c>
      <c r="P73" s="119">
        <v>60000</v>
      </c>
    </row>
    <row r="74" spans="1:16" ht="21.75" customHeight="1">
      <c r="A74" s="86"/>
      <c r="B74" s="94"/>
      <c r="C74" s="93"/>
      <c r="D74" s="354" t="s">
        <v>221</v>
      </c>
      <c r="E74" s="355"/>
      <c r="F74" s="355"/>
      <c r="G74" s="355"/>
      <c r="H74" s="355"/>
      <c r="I74" s="356"/>
      <c r="J74" s="88">
        <v>5</v>
      </c>
      <c r="K74" s="88">
        <v>1</v>
      </c>
      <c r="L74" s="99">
        <v>7700000000</v>
      </c>
      <c r="M74" s="116">
        <v>0</v>
      </c>
      <c r="N74" s="120">
        <f>N75</f>
        <v>60000</v>
      </c>
      <c r="O74" s="120">
        <v>60000</v>
      </c>
      <c r="P74" s="120">
        <v>60000</v>
      </c>
    </row>
    <row r="75" spans="1:16" ht="20.25" customHeight="1">
      <c r="A75" s="86"/>
      <c r="B75" s="94"/>
      <c r="C75" s="93"/>
      <c r="D75" s="354" t="s">
        <v>238</v>
      </c>
      <c r="E75" s="355"/>
      <c r="F75" s="355"/>
      <c r="G75" s="355"/>
      <c r="H75" s="355"/>
      <c r="I75" s="356"/>
      <c r="J75" s="88">
        <v>5</v>
      </c>
      <c r="K75" s="88">
        <v>1</v>
      </c>
      <c r="L75" s="99">
        <v>7730000000</v>
      </c>
      <c r="M75" s="116">
        <v>0</v>
      </c>
      <c r="N75" s="120">
        <f>N76</f>
        <v>60000</v>
      </c>
      <c r="O75" s="120">
        <v>60000</v>
      </c>
      <c r="P75" s="120">
        <v>60000</v>
      </c>
    </row>
    <row r="76" spans="1:16" ht="45" customHeight="1">
      <c r="A76" s="86"/>
      <c r="B76" s="94"/>
      <c r="C76" s="93"/>
      <c r="D76" s="87"/>
      <c r="E76" s="354" t="s">
        <v>239</v>
      </c>
      <c r="F76" s="355"/>
      <c r="G76" s="355"/>
      <c r="H76" s="355"/>
      <c r="I76" s="356"/>
      <c r="J76" s="88">
        <v>5</v>
      </c>
      <c r="K76" s="88">
        <v>1</v>
      </c>
      <c r="L76" s="99">
        <v>7730090140</v>
      </c>
      <c r="M76" s="116">
        <v>0</v>
      </c>
      <c r="N76" s="120">
        <f>N77</f>
        <v>60000</v>
      </c>
      <c r="O76" s="120">
        <v>60000</v>
      </c>
      <c r="P76" s="120">
        <v>60000</v>
      </c>
    </row>
    <row r="77" spans="1:16" ht="20.25" customHeight="1">
      <c r="A77" s="86"/>
      <c r="B77" s="94"/>
      <c r="C77" s="93"/>
      <c r="D77" s="87"/>
      <c r="E77" s="87"/>
      <c r="F77" s="342" t="s">
        <v>213</v>
      </c>
      <c r="G77" s="342"/>
      <c r="H77" s="342"/>
      <c r="I77" s="342"/>
      <c r="J77" s="88">
        <v>5</v>
      </c>
      <c r="K77" s="88">
        <v>1</v>
      </c>
      <c r="L77" s="99">
        <v>7730090140</v>
      </c>
      <c r="M77" s="116" t="s">
        <v>214</v>
      </c>
      <c r="N77" s="120">
        <f>'прил №5'!O95</f>
        <v>60000</v>
      </c>
      <c r="O77" s="120">
        <v>60000</v>
      </c>
      <c r="P77" s="120">
        <v>60000</v>
      </c>
    </row>
    <row r="78" spans="1:16" ht="24.75" customHeight="1">
      <c r="A78" s="86"/>
      <c r="B78" s="94"/>
      <c r="C78" s="346" t="s">
        <v>177</v>
      </c>
      <c r="D78" s="347"/>
      <c r="E78" s="347"/>
      <c r="F78" s="347"/>
      <c r="G78" s="347"/>
      <c r="H78" s="347"/>
      <c r="I78" s="348"/>
      <c r="J78" s="89">
        <v>5</v>
      </c>
      <c r="K78" s="89">
        <v>2</v>
      </c>
      <c r="L78" s="98">
        <v>0</v>
      </c>
      <c r="M78" s="115">
        <v>0</v>
      </c>
      <c r="N78" s="120">
        <f>N79</f>
        <v>120000</v>
      </c>
      <c r="O78" s="120">
        <v>0</v>
      </c>
      <c r="P78" s="120">
        <v>0</v>
      </c>
    </row>
    <row r="79" spans="1:16" ht="60" customHeight="1">
      <c r="A79" s="86"/>
      <c r="B79" s="94"/>
      <c r="C79" s="346" t="s">
        <v>206</v>
      </c>
      <c r="D79" s="347"/>
      <c r="E79" s="347"/>
      <c r="F79" s="347"/>
      <c r="G79" s="347"/>
      <c r="H79" s="347"/>
      <c r="I79" s="348"/>
      <c r="J79" s="88">
        <v>5</v>
      </c>
      <c r="K79" s="88">
        <v>2</v>
      </c>
      <c r="L79" s="99">
        <v>6200000000</v>
      </c>
      <c r="M79" s="116">
        <v>0</v>
      </c>
      <c r="N79" s="120">
        <f>N80</f>
        <v>120000</v>
      </c>
      <c r="O79" s="120">
        <v>0</v>
      </c>
      <c r="P79" s="120">
        <v>0</v>
      </c>
    </row>
    <row r="80" spans="1:16" ht="19.5" customHeight="1">
      <c r="A80" s="86"/>
      <c r="B80" s="94"/>
      <c r="C80" s="346" t="s">
        <v>207</v>
      </c>
      <c r="D80" s="347"/>
      <c r="E80" s="347"/>
      <c r="F80" s="347"/>
      <c r="G80" s="347"/>
      <c r="H80" s="347"/>
      <c r="I80" s="348"/>
      <c r="J80" s="88">
        <v>5</v>
      </c>
      <c r="K80" s="88">
        <v>2</v>
      </c>
      <c r="L80" s="99">
        <v>6240000000</v>
      </c>
      <c r="M80" s="116">
        <v>0</v>
      </c>
      <c r="N80" s="120">
        <f>N81</f>
        <v>120000</v>
      </c>
      <c r="O80" s="120">
        <v>0</v>
      </c>
      <c r="P80" s="120">
        <v>0</v>
      </c>
    </row>
    <row r="81" spans="1:16" ht="31.5" customHeight="1">
      <c r="A81" s="86"/>
      <c r="B81" s="94"/>
      <c r="C81" s="346" t="s">
        <v>240</v>
      </c>
      <c r="D81" s="347"/>
      <c r="E81" s="347"/>
      <c r="F81" s="347"/>
      <c r="G81" s="347"/>
      <c r="H81" s="347"/>
      <c r="I81" s="348"/>
      <c r="J81" s="88">
        <v>5</v>
      </c>
      <c r="K81" s="88">
        <v>2</v>
      </c>
      <c r="L81" s="99">
        <v>6240600000</v>
      </c>
      <c r="M81" s="116">
        <v>0</v>
      </c>
      <c r="N81" s="120">
        <f>N82</f>
        <v>120000</v>
      </c>
      <c r="O81" s="120">
        <v>0</v>
      </c>
      <c r="P81" s="120">
        <v>0</v>
      </c>
    </row>
    <row r="82" spans="1:16" ht="23.25" customHeight="1">
      <c r="A82" s="86"/>
      <c r="B82" s="94"/>
      <c r="C82" s="354" t="s">
        <v>241</v>
      </c>
      <c r="D82" s="355"/>
      <c r="E82" s="355"/>
      <c r="F82" s="355"/>
      <c r="G82" s="355"/>
      <c r="H82" s="355"/>
      <c r="I82" s="356"/>
      <c r="J82" s="88">
        <v>5</v>
      </c>
      <c r="K82" s="88">
        <v>2</v>
      </c>
      <c r="L82" s="99">
        <v>6240690120</v>
      </c>
      <c r="M82" s="116">
        <v>0</v>
      </c>
      <c r="N82" s="120">
        <f>N83</f>
        <v>120000</v>
      </c>
      <c r="O82" s="120">
        <v>0</v>
      </c>
      <c r="P82" s="120">
        <v>0</v>
      </c>
    </row>
    <row r="83" spans="1:16" ht="42" customHeight="1">
      <c r="A83" s="86"/>
      <c r="B83" s="94"/>
      <c r="C83" s="93"/>
      <c r="D83" s="87"/>
      <c r="E83" s="87"/>
      <c r="F83" s="342" t="s">
        <v>242</v>
      </c>
      <c r="G83" s="342"/>
      <c r="H83" s="342"/>
      <c r="I83" s="342"/>
      <c r="J83" s="88">
        <v>5</v>
      </c>
      <c r="K83" s="88">
        <v>2</v>
      </c>
      <c r="L83" s="99">
        <v>6240690120</v>
      </c>
      <c r="M83" s="116">
        <v>240</v>
      </c>
      <c r="N83" s="120">
        <f>'прил №5'!O102</f>
        <v>120000</v>
      </c>
      <c r="O83" s="120">
        <v>0</v>
      </c>
      <c r="P83" s="120">
        <v>0</v>
      </c>
    </row>
    <row r="84" spans="1:16" ht="19.5" customHeight="1">
      <c r="A84" s="86">
        <v>2.3208016240475001E+19</v>
      </c>
      <c r="B84" s="94"/>
      <c r="C84" s="346" t="s">
        <v>36</v>
      </c>
      <c r="D84" s="347"/>
      <c r="E84" s="347"/>
      <c r="F84" s="347"/>
      <c r="G84" s="347"/>
      <c r="H84" s="347"/>
      <c r="I84" s="348"/>
      <c r="J84" s="89">
        <v>5</v>
      </c>
      <c r="K84" s="89">
        <v>3</v>
      </c>
      <c r="L84" s="98">
        <v>0</v>
      </c>
      <c r="M84" s="115">
        <v>0</v>
      </c>
      <c r="N84" s="119">
        <f t="shared" ref="N84:P88" si="3">N85</f>
        <v>3293910.33</v>
      </c>
      <c r="O84" s="119">
        <f t="shared" si="3"/>
        <v>1861277.05</v>
      </c>
      <c r="P84" s="119">
        <f t="shared" si="3"/>
        <v>2024611</v>
      </c>
    </row>
    <row r="85" spans="1:16" ht="60" customHeight="1">
      <c r="A85" s="86"/>
      <c r="B85" s="94"/>
      <c r="C85" s="346" t="s">
        <v>206</v>
      </c>
      <c r="D85" s="350"/>
      <c r="E85" s="350"/>
      <c r="F85" s="350"/>
      <c r="G85" s="350"/>
      <c r="H85" s="350"/>
      <c r="I85" s="351"/>
      <c r="J85" s="89">
        <v>5</v>
      </c>
      <c r="K85" s="89">
        <v>3</v>
      </c>
      <c r="L85" s="102">
        <v>6200000000</v>
      </c>
      <c r="M85" s="115">
        <v>0</v>
      </c>
      <c r="N85" s="119">
        <f t="shared" si="3"/>
        <v>3293910.33</v>
      </c>
      <c r="O85" s="119">
        <f t="shared" si="3"/>
        <v>1861277.05</v>
      </c>
      <c r="P85" s="119">
        <f t="shared" si="3"/>
        <v>2024611</v>
      </c>
    </row>
    <row r="86" spans="1:16" ht="17.25" customHeight="1">
      <c r="A86" s="86"/>
      <c r="B86" s="94"/>
      <c r="C86" s="346" t="s">
        <v>207</v>
      </c>
      <c r="D86" s="347"/>
      <c r="E86" s="347"/>
      <c r="F86" s="347"/>
      <c r="G86" s="347"/>
      <c r="H86" s="347"/>
      <c r="I86" s="348"/>
      <c r="J86" s="89">
        <v>5</v>
      </c>
      <c r="K86" s="89">
        <v>3</v>
      </c>
      <c r="L86" s="156">
        <v>6240000000</v>
      </c>
      <c r="M86" s="115">
        <v>0</v>
      </c>
      <c r="N86" s="119">
        <f t="shared" si="3"/>
        <v>3293910.33</v>
      </c>
      <c r="O86" s="119">
        <f t="shared" si="3"/>
        <v>1861277.05</v>
      </c>
      <c r="P86" s="119">
        <f t="shared" si="3"/>
        <v>2024611</v>
      </c>
    </row>
    <row r="87" spans="1:16" ht="30" customHeight="1">
      <c r="A87" s="86"/>
      <c r="B87" s="94"/>
      <c r="C87" s="379" t="s">
        <v>243</v>
      </c>
      <c r="D87" s="380"/>
      <c r="E87" s="380"/>
      <c r="F87" s="380"/>
      <c r="G87" s="380"/>
      <c r="H87" s="380"/>
      <c r="I87" s="381"/>
      <c r="J87" s="89">
        <v>5</v>
      </c>
      <c r="K87" s="89">
        <v>3</v>
      </c>
      <c r="L87" s="156">
        <v>6240300000</v>
      </c>
      <c r="M87" s="115">
        <v>0</v>
      </c>
      <c r="N87" s="119">
        <f t="shared" si="3"/>
        <v>3293910.33</v>
      </c>
      <c r="O87" s="119">
        <f t="shared" si="3"/>
        <v>1861277.05</v>
      </c>
      <c r="P87" s="119">
        <f t="shared" si="3"/>
        <v>2024611</v>
      </c>
    </row>
    <row r="88" spans="1:16" ht="32.25" customHeight="1">
      <c r="A88" s="86"/>
      <c r="B88" s="94"/>
      <c r="C88" s="93"/>
      <c r="D88" s="124"/>
      <c r="E88" s="358" t="s">
        <v>244</v>
      </c>
      <c r="F88" s="359"/>
      <c r="G88" s="359"/>
      <c r="H88" s="359"/>
      <c r="I88" s="360"/>
      <c r="J88" s="88">
        <v>5</v>
      </c>
      <c r="K88" s="88">
        <v>3</v>
      </c>
      <c r="L88" s="101">
        <v>6240395310</v>
      </c>
      <c r="M88" s="116">
        <v>0</v>
      </c>
      <c r="N88" s="119">
        <f t="shared" si="3"/>
        <v>3293910.33</v>
      </c>
      <c r="O88" s="119">
        <f t="shared" si="3"/>
        <v>1861277.05</v>
      </c>
      <c r="P88" s="119">
        <f t="shared" si="3"/>
        <v>2024611</v>
      </c>
    </row>
    <row r="89" spans="1:16" ht="30" customHeight="1">
      <c r="A89" s="86"/>
      <c r="B89" s="94"/>
      <c r="C89" s="93"/>
      <c r="D89" s="87"/>
      <c r="E89" s="87"/>
      <c r="F89" s="342" t="s">
        <v>213</v>
      </c>
      <c r="G89" s="342"/>
      <c r="H89" s="342"/>
      <c r="I89" s="342"/>
      <c r="J89" s="88">
        <v>5</v>
      </c>
      <c r="K89" s="88">
        <v>3</v>
      </c>
      <c r="L89" s="101">
        <v>6240395310</v>
      </c>
      <c r="M89" s="116" t="s">
        <v>214</v>
      </c>
      <c r="N89" s="119">
        <f>'прил №5'!O109</f>
        <v>3293910.33</v>
      </c>
      <c r="O89" s="119">
        <f>'прил №5'!P109</f>
        <v>1861277.05</v>
      </c>
      <c r="P89" s="119">
        <f>'прил №5'!Q110</f>
        <v>2024611</v>
      </c>
    </row>
    <row r="90" spans="1:16" ht="18.75" customHeight="1">
      <c r="A90" s="361" t="s">
        <v>245</v>
      </c>
      <c r="B90" s="362"/>
      <c r="C90" s="362"/>
      <c r="D90" s="362"/>
      <c r="E90" s="362"/>
      <c r="F90" s="362"/>
      <c r="G90" s="362"/>
      <c r="H90" s="362"/>
      <c r="I90" s="363"/>
      <c r="J90" s="89">
        <v>8</v>
      </c>
      <c r="K90" s="89">
        <v>0</v>
      </c>
      <c r="L90" s="98">
        <v>0</v>
      </c>
      <c r="M90" s="115">
        <v>0</v>
      </c>
      <c r="N90" s="119">
        <f>N91</f>
        <v>8136200</v>
      </c>
      <c r="O90" s="119">
        <v>8368252</v>
      </c>
      <c r="P90" s="119">
        <v>8432100</v>
      </c>
    </row>
    <row r="91" spans="1:16" ht="19.5" customHeight="1">
      <c r="A91" s="86"/>
      <c r="B91" s="94"/>
      <c r="C91" s="346" t="s">
        <v>37</v>
      </c>
      <c r="D91" s="347"/>
      <c r="E91" s="347"/>
      <c r="F91" s="347"/>
      <c r="G91" s="347"/>
      <c r="H91" s="347"/>
      <c r="I91" s="348"/>
      <c r="J91" s="89">
        <v>8</v>
      </c>
      <c r="K91" s="89">
        <v>1</v>
      </c>
      <c r="L91" s="98">
        <v>0</v>
      </c>
      <c r="M91" s="115">
        <v>0</v>
      </c>
      <c r="N91" s="119">
        <f>N92</f>
        <v>8136200</v>
      </c>
      <c r="O91" s="119">
        <v>8368252</v>
      </c>
      <c r="P91" s="119">
        <v>8432100</v>
      </c>
    </row>
    <row r="92" spans="1:16" ht="58.5" customHeight="1">
      <c r="A92" s="86"/>
      <c r="B92" s="94"/>
      <c r="C92" s="346" t="s">
        <v>206</v>
      </c>
      <c r="D92" s="347"/>
      <c r="E92" s="347"/>
      <c r="F92" s="347"/>
      <c r="G92" s="347"/>
      <c r="H92" s="347"/>
      <c r="I92" s="348"/>
      <c r="J92" s="89">
        <v>8</v>
      </c>
      <c r="K92" s="89">
        <v>1</v>
      </c>
      <c r="L92" s="98">
        <v>6200000000</v>
      </c>
      <c r="M92" s="115">
        <v>0</v>
      </c>
      <c r="N92" s="119">
        <f>N93</f>
        <v>8136200</v>
      </c>
      <c r="O92" s="119">
        <v>8368252</v>
      </c>
      <c r="P92" s="119">
        <v>8432100</v>
      </c>
    </row>
    <row r="93" spans="1:16" ht="23.25" customHeight="1">
      <c r="A93" s="86"/>
      <c r="B93" s="123"/>
      <c r="C93" s="346" t="s">
        <v>207</v>
      </c>
      <c r="D93" s="347"/>
      <c r="E93" s="347"/>
      <c r="F93" s="347"/>
      <c r="G93" s="347"/>
      <c r="H93" s="347"/>
      <c r="I93" s="348"/>
      <c r="J93" s="89">
        <v>8</v>
      </c>
      <c r="K93" s="89">
        <v>1</v>
      </c>
      <c r="L93" s="156">
        <v>6240000000</v>
      </c>
      <c r="M93" s="115">
        <v>0</v>
      </c>
      <c r="N93" s="119">
        <f>N94</f>
        <v>8136200</v>
      </c>
      <c r="O93" s="119">
        <v>8368252</v>
      </c>
      <c r="P93" s="119">
        <v>8432100</v>
      </c>
    </row>
    <row r="94" spans="1:16" ht="23.25" customHeight="1">
      <c r="A94" s="86"/>
      <c r="B94" s="94"/>
      <c r="C94" s="358" t="s">
        <v>246</v>
      </c>
      <c r="D94" s="359"/>
      <c r="E94" s="359"/>
      <c r="F94" s="359"/>
      <c r="G94" s="359"/>
      <c r="H94" s="359"/>
      <c r="I94" s="360"/>
      <c r="J94" s="88">
        <v>8</v>
      </c>
      <c r="K94" s="88">
        <v>1</v>
      </c>
      <c r="L94" s="107">
        <v>6240400000</v>
      </c>
      <c r="M94" s="116">
        <v>0</v>
      </c>
      <c r="N94" s="119">
        <f>N97+N95+N99</f>
        <v>8136200</v>
      </c>
      <c r="O94" s="119">
        <v>8368252</v>
      </c>
      <c r="P94" s="119">
        <v>8432100</v>
      </c>
    </row>
    <row r="95" spans="1:16" ht="33" customHeight="1">
      <c r="A95" s="86"/>
      <c r="B95" s="94"/>
      <c r="C95" s="354" t="s">
        <v>249</v>
      </c>
      <c r="D95" s="355"/>
      <c r="E95" s="355"/>
      <c r="F95" s="355"/>
      <c r="G95" s="355"/>
      <c r="H95" s="355"/>
      <c r="I95" s="356"/>
      <c r="J95" s="88">
        <v>8</v>
      </c>
      <c r="K95" s="88">
        <v>1</v>
      </c>
      <c r="L95" s="101">
        <v>6240495220</v>
      </c>
      <c r="M95" s="116">
        <v>0</v>
      </c>
      <c r="N95" s="120">
        <f>N96</f>
        <v>1300000</v>
      </c>
      <c r="O95" s="120">
        <v>1636152</v>
      </c>
      <c r="P95" s="120">
        <v>1700000</v>
      </c>
    </row>
    <row r="96" spans="1:16" ht="35.25" customHeight="1">
      <c r="A96" s="86"/>
      <c r="B96" s="94"/>
      <c r="C96" s="93"/>
      <c r="D96" s="87"/>
      <c r="E96" s="87"/>
      <c r="F96" s="354" t="s">
        <v>213</v>
      </c>
      <c r="G96" s="375"/>
      <c r="H96" s="375"/>
      <c r="I96" s="376"/>
      <c r="J96" s="88">
        <v>8</v>
      </c>
      <c r="K96" s="88">
        <v>1</v>
      </c>
      <c r="L96" s="101">
        <v>6240495220</v>
      </c>
      <c r="M96" s="116">
        <v>240</v>
      </c>
      <c r="N96" s="120">
        <f>'прил №5'!O117</f>
        <v>1300000</v>
      </c>
      <c r="O96" s="120">
        <v>1636152</v>
      </c>
      <c r="P96" s="120">
        <v>1700000</v>
      </c>
    </row>
    <row r="97" spans="1:16" ht="63" customHeight="1">
      <c r="A97" s="86"/>
      <c r="B97" s="94"/>
      <c r="C97" s="358" t="s">
        <v>247</v>
      </c>
      <c r="D97" s="359"/>
      <c r="E97" s="359"/>
      <c r="F97" s="359"/>
      <c r="G97" s="359"/>
      <c r="H97" s="359"/>
      <c r="I97" s="360"/>
      <c r="J97" s="88">
        <v>8</v>
      </c>
      <c r="K97" s="88">
        <v>1</v>
      </c>
      <c r="L97" s="107" t="s">
        <v>248</v>
      </c>
      <c r="M97" s="116">
        <v>0</v>
      </c>
      <c r="N97" s="120">
        <f>N98</f>
        <v>5510000</v>
      </c>
      <c r="O97" s="120">
        <v>6732100</v>
      </c>
      <c r="P97" s="120">
        <v>6732100</v>
      </c>
    </row>
    <row r="98" spans="1:16" ht="19.5" customHeight="1">
      <c r="A98" s="86"/>
      <c r="B98" s="94"/>
      <c r="C98" s="93"/>
      <c r="D98" s="354" t="s">
        <v>126</v>
      </c>
      <c r="E98" s="355"/>
      <c r="F98" s="355"/>
      <c r="G98" s="355"/>
      <c r="H98" s="355"/>
      <c r="I98" s="356"/>
      <c r="J98" s="88">
        <v>8</v>
      </c>
      <c r="K98" s="88">
        <v>1</v>
      </c>
      <c r="L98" s="107" t="s">
        <v>248</v>
      </c>
      <c r="M98" s="116">
        <v>540</v>
      </c>
      <c r="N98" s="120">
        <f>'прил №5'!O121</f>
        <v>5510000</v>
      </c>
      <c r="O98" s="120">
        <v>6732100</v>
      </c>
      <c r="P98" s="120">
        <v>6732100</v>
      </c>
    </row>
    <row r="99" spans="1:16" ht="48.75" customHeight="1">
      <c r="A99" s="125"/>
      <c r="B99" s="94"/>
      <c r="C99" s="354" t="s">
        <v>251</v>
      </c>
      <c r="D99" s="355"/>
      <c r="E99" s="355"/>
      <c r="F99" s="355"/>
      <c r="G99" s="355"/>
      <c r="H99" s="355"/>
      <c r="I99" s="356"/>
      <c r="J99" s="88">
        <v>8</v>
      </c>
      <c r="K99" s="88">
        <v>1</v>
      </c>
      <c r="L99" s="107" t="s">
        <v>252</v>
      </c>
      <c r="M99" s="116">
        <v>0</v>
      </c>
      <c r="N99" s="120">
        <f>N100</f>
        <v>1326200</v>
      </c>
      <c r="O99" s="120">
        <v>0</v>
      </c>
      <c r="P99" s="120">
        <v>0</v>
      </c>
    </row>
    <row r="100" spans="1:16" ht="21.75" customHeight="1">
      <c r="A100" s="125"/>
      <c r="B100" s="94"/>
      <c r="C100" s="93"/>
      <c r="D100" s="87"/>
      <c r="E100" s="87"/>
      <c r="F100" s="354" t="s">
        <v>126</v>
      </c>
      <c r="G100" s="355"/>
      <c r="H100" s="355"/>
      <c r="I100" s="376"/>
      <c r="J100" s="88">
        <v>8</v>
      </c>
      <c r="K100" s="88">
        <v>1</v>
      </c>
      <c r="L100" s="107" t="s">
        <v>252</v>
      </c>
      <c r="M100" s="116">
        <v>540</v>
      </c>
      <c r="N100" s="120">
        <f>'прил №5'!O123</f>
        <v>1326200</v>
      </c>
      <c r="O100" s="120">
        <v>0</v>
      </c>
      <c r="P100" s="120">
        <v>0</v>
      </c>
    </row>
    <row r="101" spans="1:16" ht="18.75" customHeight="1">
      <c r="A101" s="111"/>
      <c r="B101" s="377" t="s">
        <v>172</v>
      </c>
      <c r="C101" s="377"/>
      <c r="D101" s="377"/>
      <c r="E101" s="377"/>
      <c r="F101" s="377"/>
      <c r="G101" s="377"/>
      <c r="H101" s="377"/>
      <c r="I101" s="378"/>
      <c r="J101" s="89">
        <v>10</v>
      </c>
      <c r="K101" s="89">
        <v>0</v>
      </c>
      <c r="L101" s="98">
        <v>0</v>
      </c>
      <c r="M101" s="115">
        <v>0</v>
      </c>
      <c r="N101" s="119">
        <f t="shared" ref="N101:N106" si="4">N102</f>
        <v>116122.25</v>
      </c>
      <c r="O101" s="119">
        <v>105000</v>
      </c>
      <c r="P101" s="119">
        <v>110000</v>
      </c>
    </row>
    <row r="102" spans="1:16" ht="18.75" customHeight="1">
      <c r="A102" s="111"/>
      <c r="B102" s="106"/>
      <c r="C102" s="347" t="s">
        <v>173</v>
      </c>
      <c r="D102" s="347"/>
      <c r="E102" s="347"/>
      <c r="F102" s="347"/>
      <c r="G102" s="347"/>
      <c r="H102" s="347"/>
      <c r="I102" s="348"/>
      <c r="J102" s="89">
        <v>10</v>
      </c>
      <c r="K102" s="89">
        <v>1</v>
      </c>
      <c r="L102" s="98">
        <v>0</v>
      </c>
      <c r="M102" s="115">
        <v>0</v>
      </c>
      <c r="N102" s="119">
        <f t="shared" si="4"/>
        <v>116122.25</v>
      </c>
      <c r="O102" s="119">
        <v>105000</v>
      </c>
      <c r="P102" s="119">
        <v>110000</v>
      </c>
    </row>
    <row r="103" spans="1:16" ht="60" customHeight="1">
      <c r="A103" s="111"/>
      <c r="B103" s="106"/>
      <c r="C103" s="346" t="s">
        <v>206</v>
      </c>
      <c r="D103" s="347"/>
      <c r="E103" s="347"/>
      <c r="F103" s="347"/>
      <c r="G103" s="347"/>
      <c r="H103" s="347"/>
      <c r="I103" s="348"/>
      <c r="J103" s="89">
        <v>10</v>
      </c>
      <c r="K103" s="89">
        <v>1</v>
      </c>
      <c r="L103" s="98">
        <v>6200000000</v>
      </c>
      <c r="M103" s="115">
        <v>0</v>
      </c>
      <c r="N103" s="119">
        <f t="shared" si="4"/>
        <v>116122.25</v>
      </c>
      <c r="O103" s="119">
        <v>105000</v>
      </c>
      <c r="P103" s="119">
        <v>110000</v>
      </c>
    </row>
    <row r="104" spans="1:16" ht="18.75" customHeight="1">
      <c r="A104" s="111"/>
      <c r="B104" s="106"/>
      <c r="C104" s="346" t="s">
        <v>207</v>
      </c>
      <c r="D104" s="347"/>
      <c r="E104" s="347"/>
      <c r="F104" s="347"/>
      <c r="G104" s="347"/>
      <c r="H104" s="347"/>
      <c r="I104" s="348"/>
      <c r="J104" s="89">
        <v>10</v>
      </c>
      <c r="K104" s="89">
        <v>1</v>
      </c>
      <c r="L104" s="156">
        <v>6240000000</v>
      </c>
      <c r="M104" s="115">
        <v>0</v>
      </c>
      <c r="N104" s="119">
        <f t="shared" si="4"/>
        <v>116122.25</v>
      </c>
      <c r="O104" s="119">
        <v>105000</v>
      </c>
      <c r="P104" s="119">
        <v>110000</v>
      </c>
    </row>
    <row r="105" spans="1:16" ht="31.5" customHeight="1">
      <c r="A105" s="111"/>
      <c r="B105" s="106"/>
      <c r="C105" s="355" t="s">
        <v>208</v>
      </c>
      <c r="D105" s="355"/>
      <c r="E105" s="355"/>
      <c r="F105" s="355"/>
      <c r="G105" s="355"/>
      <c r="H105" s="355"/>
      <c r="I105" s="356"/>
      <c r="J105" s="88">
        <v>10</v>
      </c>
      <c r="K105" s="88">
        <v>1</v>
      </c>
      <c r="L105" s="101">
        <v>6240500000</v>
      </c>
      <c r="M105" s="116">
        <v>0</v>
      </c>
      <c r="N105" s="119">
        <f t="shared" si="4"/>
        <v>116122.25</v>
      </c>
      <c r="O105" s="119">
        <v>105000</v>
      </c>
      <c r="P105" s="119">
        <v>110000</v>
      </c>
    </row>
    <row r="106" spans="1:16" ht="21.75" customHeight="1">
      <c r="A106" s="111"/>
      <c r="B106" s="106"/>
      <c r="C106" s="355" t="s">
        <v>253</v>
      </c>
      <c r="D106" s="355"/>
      <c r="E106" s="355"/>
      <c r="F106" s="355"/>
      <c r="G106" s="355"/>
      <c r="H106" s="355"/>
      <c r="I106" s="356"/>
      <c r="J106" s="88">
        <v>10</v>
      </c>
      <c r="K106" s="88">
        <v>1</v>
      </c>
      <c r="L106" s="101">
        <v>6240525050</v>
      </c>
      <c r="M106" s="116">
        <v>0</v>
      </c>
      <c r="N106" s="119">
        <f t="shared" si="4"/>
        <v>116122.25</v>
      </c>
      <c r="O106" s="119">
        <v>105000</v>
      </c>
      <c r="P106" s="119">
        <v>110000</v>
      </c>
    </row>
    <row r="107" spans="1:16" ht="18" customHeight="1">
      <c r="A107" s="111"/>
      <c r="B107" s="106"/>
      <c r="C107" s="355" t="s">
        <v>254</v>
      </c>
      <c r="D107" s="355"/>
      <c r="E107" s="355"/>
      <c r="F107" s="355"/>
      <c r="G107" s="355"/>
      <c r="H107" s="355"/>
      <c r="I107" s="356"/>
      <c r="J107" s="88">
        <v>10</v>
      </c>
      <c r="K107" s="88">
        <v>1</v>
      </c>
      <c r="L107" s="101">
        <v>6240525050</v>
      </c>
      <c r="M107" s="116">
        <v>310</v>
      </c>
      <c r="N107" s="119">
        <f>'прил №5'!O131</f>
        <v>116122.25</v>
      </c>
      <c r="O107" s="119">
        <v>105000</v>
      </c>
      <c r="P107" s="119">
        <v>110000</v>
      </c>
    </row>
    <row r="108" spans="1:16" ht="17.25" customHeight="1">
      <c r="A108" s="361" t="s">
        <v>255</v>
      </c>
      <c r="B108" s="362"/>
      <c r="C108" s="362"/>
      <c r="D108" s="362"/>
      <c r="E108" s="362"/>
      <c r="F108" s="362"/>
      <c r="G108" s="362"/>
      <c r="H108" s="362"/>
      <c r="I108" s="363"/>
      <c r="J108" s="89">
        <v>11</v>
      </c>
      <c r="K108" s="89">
        <v>0</v>
      </c>
      <c r="L108" s="98">
        <v>0</v>
      </c>
      <c r="M108" s="115">
        <v>0</v>
      </c>
      <c r="N108" s="119">
        <f t="shared" ref="N108:N113" si="5">N109</f>
        <v>50000</v>
      </c>
      <c r="O108" s="119">
        <v>50000</v>
      </c>
      <c r="P108" s="119">
        <v>50000</v>
      </c>
    </row>
    <row r="109" spans="1:16" ht="21" customHeight="1">
      <c r="A109" s="86"/>
      <c r="B109" s="94"/>
      <c r="C109" s="346" t="s">
        <v>256</v>
      </c>
      <c r="D109" s="347"/>
      <c r="E109" s="347"/>
      <c r="F109" s="347"/>
      <c r="G109" s="347"/>
      <c r="H109" s="347"/>
      <c r="I109" s="348"/>
      <c r="J109" s="89">
        <v>11</v>
      </c>
      <c r="K109" s="89">
        <v>1</v>
      </c>
      <c r="L109" s="98">
        <v>0</v>
      </c>
      <c r="M109" s="115">
        <v>0</v>
      </c>
      <c r="N109" s="119">
        <f t="shared" si="5"/>
        <v>50000</v>
      </c>
      <c r="O109" s="119">
        <v>50000</v>
      </c>
      <c r="P109" s="119">
        <v>50000</v>
      </c>
    </row>
    <row r="110" spans="1:16" ht="60.75" customHeight="1">
      <c r="A110" s="86"/>
      <c r="B110" s="94"/>
      <c r="C110" s="346" t="s">
        <v>206</v>
      </c>
      <c r="D110" s="347"/>
      <c r="E110" s="347"/>
      <c r="F110" s="347"/>
      <c r="G110" s="347"/>
      <c r="H110" s="347"/>
      <c r="I110" s="348"/>
      <c r="J110" s="89">
        <v>11</v>
      </c>
      <c r="K110" s="89">
        <v>1</v>
      </c>
      <c r="L110" s="98">
        <v>6200000000</v>
      </c>
      <c r="M110" s="115">
        <v>0</v>
      </c>
      <c r="N110" s="119">
        <f t="shared" si="5"/>
        <v>50000</v>
      </c>
      <c r="O110" s="119">
        <v>50000</v>
      </c>
      <c r="P110" s="119">
        <v>50000</v>
      </c>
    </row>
    <row r="111" spans="1:16" ht="18" customHeight="1">
      <c r="A111" s="86"/>
      <c r="B111" s="94"/>
      <c r="C111" s="346" t="s">
        <v>207</v>
      </c>
      <c r="D111" s="347"/>
      <c r="E111" s="347"/>
      <c r="F111" s="347"/>
      <c r="G111" s="347"/>
      <c r="H111" s="347"/>
      <c r="I111" s="348"/>
      <c r="J111" s="89">
        <v>11</v>
      </c>
      <c r="K111" s="89">
        <v>1</v>
      </c>
      <c r="L111" s="156">
        <v>6240000000</v>
      </c>
      <c r="M111" s="115">
        <v>0</v>
      </c>
      <c r="N111" s="119">
        <f t="shared" si="5"/>
        <v>50000</v>
      </c>
      <c r="O111" s="119">
        <v>50000</v>
      </c>
      <c r="P111" s="119">
        <v>50000</v>
      </c>
    </row>
    <row r="112" spans="1:16" ht="24" customHeight="1">
      <c r="A112" s="86"/>
      <c r="B112" s="94"/>
      <c r="C112" s="367" t="s">
        <v>246</v>
      </c>
      <c r="D112" s="368"/>
      <c r="E112" s="368"/>
      <c r="F112" s="368"/>
      <c r="G112" s="368"/>
      <c r="H112" s="368"/>
      <c r="I112" s="369"/>
      <c r="J112" s="88">
        <v>11</v>
      </c>
      <c r="K112" s="88">
        <v>1</v>
      </c>
      <c r="L112" s="107">
        <v>6240400000</v>
      </c>
      <c r="M112" s="116">
        <v>0</v>
      </c>
      <c r="N112" s="119">
        <f t="shared" si="5"/>
        <v>50000</v>
      </c>
      <c r="O112" s="119">
        <v>50000</v>
      </c>
      <c r="P112" s="119">
        <v>50000</v>
      </c>
    </row>
    <row r="113" spans="1:16" ht="18.75" customHeight="1">
      <c r="A113" s="86"/>
      <c r="B113" s="94"/>
      <c r="C113" s="367" t="s">
        <v>257</v>
      </c>
      <c r="D113" s="368"/>
      <c r="E113" s="368"/>
      <c r="F113" s="368"/>
      <c r="G113" s="368"/>
      <c r="H113" s="368"/>
      <c r="I113" s="369"/>
      <c r="J113" s="88">
        <v>11</v>
      </c>
      <c r="K113" s="88">
        <v>1</v>
      </c>
      <c r="L113" s="101">
        <v>6240495240</v>
      </c>
      <c r="M113" s="116">
        <v>0</v>
      </c>
      <c r="N113" s="119">
        <f t="shared" si="5"/>
        <v>50000</v>
      </c>
      <c r="O113" s="119">
        <v>50000</v>
      </c>
      <c r="P113" s="119">
        <v>50000</v>
      </c>
    </row>
    <row r="114" spans="1:16" ht="30" customHeight="1">
      <c r="A114" s="86"/>
      <c r="B114" s="94"/>
      <c r="C114" s="93"/>
      <c r="D114" s="87"/>
      <c r="E114" s="87"/>
      <c r="F114" s="342" t="s">
        <v>213</v>
      </c>
      <c r="G114" s="342"/>
      <c r="H114" s="342"/>
      <c r="I114" s="342"/>
      <c r="J114" s="88">
        <v>11</v>
      </c>
      <c r="K114" s="88">
        <v>1</v>
      </c>
      <c r="L114" s="101">
        <v>6240495240</v>
      </c>
      <c r="M114" s="116">
        <v>240</v>
      </c>
      <c r="N114" s="119">
        <f>'прил №5'!O139</f>
        <v>50000</v>
      </c>
      <c r="O114" s="119">
        <v>50000</v>
      </c>
      <c r="P114" s="119">
        <v>50000</v>
      </c>
    </row>
    <row r="115" spans="1:16" ht="14.25">
      <c r="A115" s="307"/>
      <c r="B115" s="370" t="s">
        <v>258</v>
      </c>
      <c r="C115" s="371"/>
      <c r="D115" s="371"/>
      <c r="E115" s="371"/>
      <c r="F115" s="371"/>
      <c r="G115" s="371"/>
      <c r="H115" s="371"/>
      <c r="I115" s="372"/>
      <c r="J115" s="103" t="s">
        <v>80</v>
      </c>
      <c r="K115" s="104" t="s">
        <v>80</v>
      </c>
      <c r="L115" s="105" t="s">
        <v>80</v>
      </c>
      <c r="M115" s="104" t="s">
        <v>80</v>
      </c>
      <c r="N115" s="154">
        <f>N108+N101+N90+N72+N64+N51+N43+N8</f>
        <v>24261219.920000002</v>
      </c>
      <c r="O115" s="154">
        <f>O108+O101+O90+O72+O64+O51+O43+O8+O7</f>
        <v>24470251.630000003</v>
      </c>
      <c r="P115" s="154">
        <f>P108+P101+P90+P72+P64+P51+P43+P8+P7</f>
        <v>25493150</v>
      </c>
    </row>
  </sheetData>
  <mergeCells count="112">
    <mergeCell ref="A108:I108"/>
    <mergeCell ref="C109:I109"/>
    <mergeCell ref="C104:I104"/>
    <mergeCell ref="D98:I98"/>
    <mergeCell ref="C105:I105"/>
    <mergeCell ref="C106:I106"/>
    <mergeCell ref="C107:I107"/>
    <mergeCell ref="D75:I75"/>
    <mergeCell ref="C84:I84"/>
    <mergeCell ref="C102:I102"/>
    <mergeCell ref="F100:I100"/>
    <mergeCell ref="C99:I99"/>
    <mergeCell ref="C86:I86"/>
    <mergeCell ref="C87:I87"/>
    <mergeCell ref="C85:I85"/>
    <mergeCell ref="C94:I94"/>
    <mergeCell ref="C97:I97"/>
    <mergeCell ref="O1:P1"/>
    <mergeCell ref="C103:I103"/>
    <mergeCell ref="C95:I95"/>
    <mergeCell ref="F96:I96"/>
    <mergeCell ref="C91:I91"/>
    <mergeCell ref="C92:I92"/>
    <mergeCell ref="C93:I93"/>
    <mergeCell ref="F89:I89"/>
    <mergeCell ref="F83:I83"/>
    <mergeCell ref="B101:I101"/>
    <mergeCell ref="B115:I115"/>
    <mergeCell ref="C110:I110"/>
    <mergeCell ref="C111:I111"/>
    <mergeCell ref="C112:I112"/>
    <mergeCell ref="C113:I113"/>
    <mergeCell ref="F114:I114"/>
    <mergeCell ref="A90:I90"/>
    <mergeCell ref="E88:I88"/>
    <mergeCell ref="E76:I76"/>
    <mergeCell ref="F77:I77"/>
    <mergeCell ref="C78:I78"/>
    <mergeCell ref="C79:I79"/>
    <mergeCell ref="C81:I81"/>
    <mergeCell ref="C80:I80"/>
    <mergeCell ref="C82:I82"/>
    <mergeCell ref="C47:I47"/>
    <mergeCell ref="C48:I48"/>
    <mergeCell ref="C70:I70"/>
    <mergeCell ref="F50:I50"/>
    <mergeCell ref="F57:I57"/>
    <mergeCell ref="C56:I56"/>
    <mergeCell ref="C61:I61"/>
    <mergeCell ref="C73:I73"/>
    <mergeCell ref="D74:I74"/>
    <mergeCell ref="C60:I60"/>
    <mergeCell ref="D62:I62"/>
    <mergeCell ref="C69:I69"/>
    <mergeCell ref="C65:I65"/>
    <mergeCell ref="C66:I66"/>
    <mergeCell ref="A64:I64"/>
    <mergeCell ref="F63:I63"/>
    <mergeCell ref="C67:I67"/>
    <mergeCell ref="C53:I53"/>
    <mergeCell ref="C55:I55"/>
    <mergeCell ref="C58:I58"/>
    <mergeCell ref="C59:I59"/>
    <mergeCell ref="C54:I54"/>
    <mergeCell ref="A72:I72"/>
    <mergeCell ref="C68:I68"/>
    <mergeCell ref="C71:I71"/>
    <mergeCell ref="C52:I52"/>
    <mergeCell ref="C38:I38"/>
    <mergeCell ref="C39:I39"/>
    <mergeCell ref="C40:I40"/>
    <mergeCell ref="F42:I42"/>
    <mergeCell ref="C44:I44"/>
    <mergeCell ref="C45:I45"/>
    <mergeCell ref="C46:I46"/>
    <mergeCell ref="F49:I49"/>
    <mergeCell ref="A51:I51"/>
    <mergeCell ref="A43:I43"/>
    <mergeCell ref="C36:I36"/>
    <mergeCell ref="C37:I37"/>
    <mergeCell ref="F30:I30"/>
    <mergeCell ref="C31:I31"/>
    <mergeCell ref="C32:I32"/>
    <mergeCell ref="C33:I33"/>
    <mergeCell ref="F41:I41"/>
    <mergeCell ref="C35:I35"/>
    <mergeCell ref="C27:I27"/>
    <mergeCell ref="D18:I18"/>
    <mergeCell ref="E19:I19"/>
    <mergeCell ref="F24:I24"/>
    <mergeCell ref="F22:I22"/>
    <mergeCell ref="F21:I21"/>
    <mergeCell ref="A6:I6"/>
    <mergeCell ref="C28:I28"/>
    <mergeCell ref="C34:I34"/>
    <mergeCell ref="C10:I10"/>
    <mergeCell ref="C11:I11"/>
    <mergeCell ref="D12:I12"/>
    <mergeCell ref="C25:I25"/>
    <mergeCell ref="F20:I20"/>
    <mergeCell ref="F23:I23"/>
    <mergeCell ref="C26:I26"/>
    <mergeCell ref="A7:I7"/>
    <mergeCell ref="F29:I29"/>
    <mergeCell ref="F2:P3"/>
    <mergeCell ref="A8:I8"/>
    <mergeCell ref="C9:I9"/>
    <mergeCell ref="C17:I17"/>
    <mergeCell ref="E13:I13"/>
    <mergeCell ref="F14:I14"/>
    <mergeCell ref="C15:I15"/>
    <mergeCell ref="C16:I16"/>
  </mergeCells>
  <phoneticPr fontId="5" type="noConversion"/>
  <pageMargins left="0.70866141732283472" right="0.70866141732283472" top="0.74803149606299213" bottom="0.33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T141"/>
  <sheetViews>
    <sheetView topLeftCell="A127" zoomScaleNormal="85" workbookViewId="0">
      <selection activeCell="C129" sqref="C129:I129"/>
    </sheetView>
  </sheetViews>
  <sheetFormatPr defaultRowHeight="12.75"/>
  <cols>
    <col min="1" max="5" width="0.5703125" style="191" customWidth="1"/>
    <col min="6" max="7" width="12.85546875" style="191" customWidth="1"/>
    <col min="8" max="8" width="14.5703125" style="191" customWidth="1"/>
    <col min="9" max="9" width="27.28515625" style="191" customWidth="1"/>
    <col min="10" max="10" width="7.140625" style="191" customWidth="1"/>
    <col min="11" max="11" width="6" style="191" customWidth="1"/>
    <col min="12" max="12" width="5.5703125" style="191" customWidth="1"/>
    <col min="13" max="13" width="13.42578125" style="191" customWidth="1"/>
    <col min="14" max="14" width="6.5703125" style="191" customWidth="1"/>
    <col min="15" max="15" width="19" style="191" customWidth="1"/>
    <col min="16" max="16" width="17.5703125" style="191" customWidth="1"/>
    <col min="17" max="17" width="20.5703125" style="191" customWidth="1"/>
    <col min="18" max="18" width="31.5703125" style="191" customWidth="1"/>
    <col min="19" max="19" width="3" style="191" customWidth="1"/>
    <col min="20" max="20" width="10.5703125" style="191" bestFit="1" customWidth="1"/>
    <col min="21" max="16384" width="9.140625" style="191"/>
  </cols>
  <sheetData>
    <row r="1" spans="1:18" ht="16.5" customHeight="1">
      <c r="A1" s="195"/>
      <c r="B1" s="195"/>
      <c r="C1" s="195"/>
      <c r="D1" s="195"/>
      <c r="E1" s="195"/>
      <c r="F1" s="195"/>
      <c r="G1" s="195"/>
      <c r="H1" s="195"/>
      <c r="I1" s="135"/>
      <c r="J1" s="136"/>
      <c r="K1" s="136"/>
      <c r="L1" s="136"/>
      <c r="M1" s="408" t="s">
        <v>259</v>
      </c>
      <c r="N1" s="409"/>
      <c r="O1" s="409"/>
      <c r="P1" s="409"/>
      <c r="Q1" s="409"/>
    </row>
    <row r="2" spans="1:18" ht="53.25" customHeight="1">
      <c r="A2" s="135"/>
      <c r="B2" s="135"/>
      <c r="C2" s="135"/>
      <c r="D2" s="135"/>
      <c r="E2" s="135"/>
      <c r="F2" s="135"/>
      <c r="G2" s="135"/>
      <c r="H2" s="135"/>
      <c r="I2" s="135"/>
      <c r="J2" s="137"/>
      <c r="K2" s="137"/>
      <c r="L2" s="137"/>
      <c r="M2" s="197"/>
      <c r="N2" s="196"/>
      <c r="O2" s="196"/>
      <c r="P2" s="408" t="s">
        <v>260</v>
      </c>
      <c r="Q2" s="409"/>
    </row>
    <row r="3" spans="1:18" ht="17.25" customHeight="1">
      <c r="A3" s="135"/>
      <c r="B3" s="135"/>
      <c r="C3" s="135"/>
      <c r="D3" s="135"/>
      <c r="E3" s="135"/>
      <c r="F3" s="135"/>
      <c r="G3" s="135"/>
      <c r="H3" s="135"/>
      <c r="I3" s="135"/>
      <c r="J3" s="137"/>
      <c r="K3" s="137"/>
      <c r="L3" s="137"/>
      <c r="M3" s="408" t="s">
        <v>298</v>
      </c>
      <c r="N3" s="409"/>
      <c r="O3" s="409"/>
      <c r="P3" s="409"/>
      <c r="Q3" s="409"/>
    </row>
    <row r="4" spans="1:18" ht="7.5" customHeight="1">
      <c r="A4" s="410" t="s">
        <v>360</v>
      </c>
      <c r="B4" s="410"/>
      <c r="C4" s="410"/>
      <c r="D4" s="410"/>
      <c r="E4" s="410"/>
      <c r="F4" s="410"/>
      <c r="G4" s="410"/>
      <c r="H4" s="410"/>
      <c r="I4" s="410"/>
      <c r="J4" s="410"/>
      <c r="K4" s="410"/>
      <c r="L4" s="410"/>
      <c r="M4" s="410"/>
      <c r="N4" s="410"/>
      <c r="O4" s="410"/>
      <c r="P4" s="410"/>
      <c r="Q4" s="410"/>
    </row>
    <row r="5" spans="1:18" ht="14.25" customHeight="1">
      <c r="A5" s="410"/>
      <c r="B5" s="410"/>
      <c r="C5" s="410"/>
      <c r="D5" s="410"/>
      <c r="E5" s="410"/>
      <c r="F5" s="410"/>
      <c r="G5" s="410"/>
      <c r="H5" s="410"/>
      <c r="I5" s="410"/>
      <c r="J5" s="410"/>
      <c r="K5" s="410"/>
      <c r="L5" s="410"/>
      <c r="M5" s="410"/>
      <c r="N5" s="410"/>
      <c r="O5" s="410"/>
      <c r="P5" s="410"/>
      <c r="Q5" s="410"/>
    </row>
    <row r="6" spans="1:18" ht="19.5" thickBot="1">
      <c r="A6" s="135" t="s">
        <v>199</v>
      </c>
      <c r="B6" s="135"/>
      <c r="C6" s="135"/>
      <c r="D6" s="135"/>
      <c r="E6" s="135"/>
      <c r="F6" s="135"/>
      <c r="G6" s="135"/>
      <c r="H6" s="135"/>
      <c r="I6" s="135"/>
      <c r="J6" s="138"/>
      <c r="K6" s="138"/>
      <c r="L6" s="138"/>
      <c r="M6" s="139"/>
      <c r="N6" s="139"/>
      <c r="O6" s="198"/>
      <c r="P6" s="198"/>
      <c r="Q6" s="199" t="s">
        <v>200</v>
      </c>
    </row>
    <row r="7" spans="1:18" ht="14.25">
      <c r="A7" s="411" t="s">
        <v>201</v>
      </c>
      <c r="B7" s="412"/>
      <c r="C7" s="412"/>
      <c r="D7" s="412"/>
      <c r="E7" s="412"/>
      <c r="F7" s="412"/>
      <c r="G7" s="412"/>
      <c r="H7" s="412"/>
      <c r="I7" s="412"/>
      <c r="J7" s="95" t="s">
        <v>261</v>
      </c>
      <c r="K7" s="95" t="s">
        <v>154</v>
      </c>
      <c r="L7" s="95" t="s">
        <v>155</v>
      </c>
      <c r="M7" s="96" t="s">
        <v>202</v>
      </c>
      <c r="N7" s="96" t="s">
        <v>203</v>
      </c>
      <c r="O7" s="97">
        <v>2026</v>
      </c>
      <c r="P7" s="97">
        <v>2027</v>
      </c>
      <c r="Q7" s="200">
        <v>2028</v>
      </c>
    </row>
    <row r="8" spans="1:18" ht="14.25">
      <c r="A8" s="413" t="s">
        <v>204</v>
      </c>
      <c r="B8" s="347"/>
      <c r="C8" s="347"/>
      <c r="D8" s="347"/>
      <c r="E8" s="347"/>
      <c r="F8" s="347"/>
      <c r="G8" s="347"/>
      <c r="H8" s="347"/>
      <c r="I8" s="348"/>
      <c r="J8" s="115">
        <v>0</v>
      </c>
      <c r="K8" s="159">
        <v>0</v>
      </c>
      <c r="L8" s="159">
        <v>0</v>
      </c>
      <c r="M8" s="157">
        <v>0</v>
      </c>
      <c r="N8" s="131">
        <v>0</v>
      </c>
      <c r="O8" s="117">
        <v>0</v>
      </c>
      <c r="P8" s="118">
        <v>594075</v>
      </c>
      <c r="Q8" s="150">
        <v>1229500</v>
      </c>
    </row>
    <row r="9" spans="1:18" ht="20.25" customHeight="1">
      <c r="A9" s="413" t="s">
        <v>262</v>
      </c>
      <c r="B9" s="347"/>
      <c r="C9" s="347"/>
      <c r="D9" s="347"/>
      <c r="E9" s="347"/>
      <c r="F9" s="347"/>
      <c r="G9" s="347"/>
      <c r="H9" s="347"/>
      <c r="I9" s="348"/>
      <c r="J9" s="115">
        <v>232</v>
      </c>
      <c r="K9" s="159">
        <v>0</v>
      </c>
      <c r="L9" s="159">
        <v>0</v>
      </c>
      <c r="M9" s="157">
        <v>0</v>
      </c>
      <c r="N9" s="131">
        <v>0</v>
      </c>
      <c r="O9" s="151">
        <f>O10+O54+O65+O81+O90+O111+O124+O133</f>
        <v>24261219.920000002</v>
      </c>
      <c r="P9" s="151">
        <f>P10+P54+P65+P81+P90+P111+P124+P133</f>
        <v>23876176.630000003</v>
      </c>
      <c r="Q9" s="151">
        <f>Q10+Q54+Q65+Q81+Q90+Q111+Q124+Q133</f>
        <v>24263650</v>
      </c>
      <c r="R9" s="201"/>
    </row>
    <row r="10" spans="1:18" ht="18" customHeight="1">
      <c r="A10" s="344" t="s">
        <v>205</v>
      </c>
      <c r="B10" s="345"/>
      <c r="C10" s="345"/>
      <c r="D10" s="345"/>
      <c r="E10" s="345"/>
      <c r="F10" s="345"/>
      <c r="G10" s="345"/>
      <c r="H10" s="345"/>
      <c r="I10" s="345"/>
      <c r="J10" s="115">
        <v>232</v>
      </c>
      <c r="K10" s="159">
        <v>1</v>
      </c>
      <c r="L10" s="159">
        <v>0</v>
      </c>
      <c r="M10" s="140">
        <v>0</v>
      </c>
      <c r="N10" s="131">
        <v>0</v>
      </c>
      <c r="O10" s="151">
        <f>O11+O19+O35+O41+O46</f>
        <v>9098967.4199999999</v>
      </c>
      <c r="P10" s="151">
        <f>P11+P19+P35+P41+P46</f>
        <v>9600395.9499999993</v>
      </c>
      <c r="Q10" s="151">
        <f>Q11+Q19+Q35+Q41+Q46</f>
        <v>9448789</v>
      </c>
      <c r="R10" s="203"/>
    </row>
    <row r="11" spans="1:18" ht="30.75" customHeight="1">
      <c r="A11" s="90"/>
      <c r="B11" s="85"/>
      <c r="C11" s="346" t="s">
        <v>77</v>
      </c>
      <c r="D11" s="347"/>
      <c r="E11" s="347"/>
      <c r="F11" s="347"/>
      <c r="G11" s="347"/>
      <c r="H11" s="347"/>
      <c r="I11" s="348"/>
      <c r="J11" s="115">
        <v>232</v>
      </c>
      <c r="K11" s="159">
        <v>1</v>
      </c>
      <c r="L11" s="159">
        <v>2</v>
      </c>
      <c r="M11" s="140">
        <v>0</v>
      </c>
      <c r="N11" s="131">
        <v>0</v>
      </c>
      <c r="O11" s="151">
        <f t="shared" ref="O11:Q15" si="0">O12</f>
        <v>1889268.31</v>
      </c>
      <c r="P11" s="151">
        <f t="shared" si="0"/>
        <v>1800574.44</v>
      </c>
      <c r="Q11" s="151">
        <f t="shared" si="0"/>
        <v>1800574.44</v>
      </c>
      <c r="R11" s="203"/>
    </row>
    <row r="12" spans="1:18" ht="60.75" customHeight="1">
      <c r="A12" s="90"/>
      <c r="B12" s="85"/>
      <c r="C12" s="346" t="s">
        <v>206</v>
      </c>
      <c r="D12" s="347"/>
      <c r="E12" s="347"/>
      <c r="F12" s="347"/>
      <c r="G12" s="347"/>
      <c r="H12" s="347"/>
      <c r="I12" s="348"/>
      <c r="J12" s="115">
        <v>232</v>
      </c>
      <c r="K12" s="159">
        <v>1</v>
      </c>
      <c r="L12" s="159">
        <v>2</v>
      </c>
      <c r="M12" s="142">
        <v>6200000000</v>
      </c>
      <c r="N12" s="131">
        <v>0</v>
      </c>
      <c r="O12" s="151">
        <f t="shared" si="0"/>
        <v>1889268.31</v>
      </c>
      <c r="P12" s="151">
        <f t="shared" si="0"/>
        <v>1800574.44</v>
      </c>
      <c r="Q12" s="151">
        <f t="shared" si="0"/>
        <v>1800574.44</v>
      </c>
      <c r="R12" s="203"/>
    </row>
    <row r="13" spans="1:18" ht="14.25">
      <c r="A13" s="90"/>
      <c r="B13" s="85"/>
      <c r="C13" s="346" t="s">
        <v>207</v>
      </c>
      <c r="D13" s="347"/>
      <c r="E13" s="347"/>
      <c r="F13" s="347"/>
      <c r="G13" s="347"/>
      <c r="H13" s="347"/>
      <c r="I13" s="348"/>
      <c r="J13" s="115">
        <v>232</v>
      </c>
      <c r="K13" s="159">
        <v>1</v>
      </c>
      <c r="L13" s="159">
        <v>2</v>
      </c>
      <c r="M13" s="158">
        <v>6240000000</v>
      </c>
      <c r="N13" s="131">
        <v>0</v>
      </c>
      <c r="O13" s="151">
        <f t="shared" si="0"/>
        <v>1889268.31</v>
      </c>
      <c r="P13" s="151">
        <f t="shared" si="0"/>
        <v>1800574.44</v>
      </c>
      <c r="Q13" s="151">
        <f t="shared" si="0"/>
        <v>1800574.44</v>
      </c>
      <c r="R13" s="203"/>
    </row>
    <row r="14" spans="1:18" ht="34.5" customHeight="1">
      <c r="A14" s="90"/>
      <c r="B14" s="85"/>
      <c r="C14" s="91"/>
      <c r="D14" s="358" t="s">
        <v>208</v>
      </c>
      <c r="E14" s="359"/>
      <c r="F14" s="359"/>
      <c r="G14" s="359"/>
      <c r="H14" s="359"/>
      <c r="I14" s="360"/>
      <c r="J14" s="116">
        <v>232</v>
      </c>
      <c r="K14" s="160">
        <v>1</v>
      </c>
      <c r="L14" s="160">
        <v>2</v>
      </c>
      <c r="M14" s="143">
        <v>6240500000</v>
      </c>
      <c r="N14" s="132">
        <v>0</v>
      </c>
      <c r="O14" s="152">
        <f t="shared" si="0"/>
        <v>1889268.31</v>
      </c>
      <c r="P14" s="152">
        <f t="shared" si="0"/>
        <v>1800574.44</v>
      </c>
      <c r="Q14" s="152">
        <f t="shared" si="0"/>
        <v>1800574.44</v>
      </c>
    </row>
    <row r="15" spans="1:18" ht="15.75" customHeight="1">
      <c r="A15" s="90"/>
      <c r="B15" s="85"/>
      <c r="C15" s="91"/>
      <c r="D15" s="92"/>
      <c r="E15" s="349" t="s">
        <v>209</v>
      </c>
      <c r="F15" s="349"/>
      <c r="G15" s="349"/>
      <c r="H15" s="349"/>
      <c r="I15" s="349"/>
      <c r="J15" s="116">
        <v>232</v>
      </c>
      <c r="K15" s="160">
        <v>1</v>
      </c>
      <c r="L15" s="160">
        <v>2</v>
      </c>
      <c r="M15" s="143">
        <v>6240510010</v>
      </c>
      <c r="N15" s="132">
        <v>0</v>
      </c>
      <c r="O15" s="152">
        <f t="shared" si="0"/>
        <v>1889268.31</v>
      </c>
      <c r="P15" s="152">
        <f t="shared" si="0"/>
        <v>1800574.44</v>
      </c>
      <c r="Q15" s="152">
        <f t="shared" si="0"/>
        <v>1800574.44</v>
      </c>
    </row>
    <row r="16" spans="1:18" ht="33" customHeight="1">
      <c r="A16" s="90"/>
      <c r="B16" s="85"/>
      <c r="C16" s="91"/>
      <c r="D16" s="92"/>
      <c r="E16" s="92"/>
      <c r="F16" s="349" t="s">
        <v>210</v>
      </c>
      <c r="G16" s="349"/>
      <c r="H16" s="349"/>
      <c r="I16" s="349"/>
      <c r="J16" s="116">
        <v>232</v>
      </c>
      <c r="K16" s="160">
        <v>1</v>
      </c>
      <c r="L16" s="160">
        <v>2</v>
      </c>
      <c r="M16" s="143">
        <v>6240510010</v>
      </c>
      <c r="N16" s="132" t="s">
        <v>211</v>
      </c>
      <c r="O16" s="152">
        <f>O17+O18</f>
        <v>1889268.31</v>
      </c>
      <c r="P16" s="152">
        <f>P17+P18</f>
        <v>1800574.44</v>
      </c>
      <c r="Q16" s="152">
        <f>Q17+Q18</f>
        <v>1800574.44</v>
      </c>
    </row>
    <row r="17" spans="1:20" ht="32.25" customHeight="1">
      <c r="A17" s="90"/>
      <c r="B17" s="85"/>
      <c r="C17" s="91"/>
      <c r="D17" s="92"/>
      <c r="E17" s="92"/>
      <c r="F17" s="342" t="s">
        <v>263</v>
      </c>
      <c r="G17" s="342"/>
      <c r="H17" s="342"/>
      <c r="I17" s="342"/>
      <c r="J17" s="116">
        <v>232</v>
      </c>
      <c r="K17" s="160">
        <v>1</v>
      </c>
      <c r="L17" s="160">
        <v>2</v>
      </c>
      <c r="M17" s="143">
        <v>6240510010</v>
      </c>
      <c r="N17" s="132">
        <v>121</v>
      </c>
      <c r="O17" s="152">
        <v>1451050.93</v>
      </c>
      <c r="P17" s="152">
        <v>1382929.68</v>
      </c>
      <c r="Q17" s="152">
        <v>1382929.68</v>
      </c>
      <c r="R17" s="201"/>
    </row>
    <row r="18" spans="1:20" ht="47.25" customHeight="1">
      <c r="A18" s="90"/>
      <c r="B18" s="85"/>
      <c r="C18" s="91"/>
      <c r="D18" s="92"/>
      <c r="E18" s="92"/>
      <c r="F18" s="414" t="s">
        <v>264</v>
      </c>
      <c r="G18" s="414"/>
      <c r="H18" s="414"/>
      <c r="I18" s="414"/>
      <c r="J18" s="116">
        <v>232</v>
      </c>
      <c r="K18" s="160">
        <v>1</v>
      </c>
      <c r="L18" s="160">
        <v>2</v>
      </c>
      <c r="M18" s="143">
        <v>6240510010</v>
      </c>
      <c r="N18" s="132">
        <v>129</v>
      </c>
      <c r="O18" s="152">
        <v>438217.38</v>
      </c>
      <c r="P18" s="152">
        <v>417644.76</v>
      </c>
      <c r="Q18" s="152">
        <v>417644.76</v>
      </c>
    </row>
    <row r="19" spans="1:20" ht="62.25" customHeight="1">
      <c r="A19" s="90"/>
      <c r="B19" s="85"/>
      <c r="C19" s="346" t="s">
        <v>76</v>
      </c>
      <c r="D19" s="347"/>
      <c r="E19" s="347"/>
      <c r="F19" s="347"/>
      <c r="G19" s="347"/>
      <c r="H19" s="347"/>
      <c r="I19" s="348"/>
      <c r="J19" s="115">
        <v>232</v>
      </c>
      <c r="K19" s="159">
        <v>1</v>
      </c>
      <c r="L19" s="159">
        <v>4</v>
      </c>
      <c r="M19" s="140">
        <v>0</v>
      </c>
      <c r="N19" s="131">
        <v>0</v>
      </c>
      <c r="O19" s="151">
        <f t="shared" ref="O19:Q21" si="1">O20</f>
        <v>7054585.1100000003</v>
      </c>
      <c r="P19" s="151">
        <f t="shared" si="1"/>
        <v>7644707.5099999998</v>
      </c>
      <c r="Q19" s="151">
        <f t="shared" si="1"/>
        <v>7493100.5599999996</v>
      </c>
    </row>
    <row r="20" spans="1:20" ht="59.25" customHeight="1">
      <c r="A20" s="90"/>
      <c r="B20" s="85"/>
      <c r="C20" s="346" t="s">
        <v>206</v>
      </c>
      <c r="D20" s="388"/>
      <c r="E20" s="388"/>
      <c r="F20" s="388"/>
      <c r="G20" s="388"/>
      <c r="H20" s="388"/>
      <c r="I20" s="389"/>
      <c r="J20" s="115">
        <v>232</v>
      </c>
      <c r="K20" s="159">
        <v>1</v>
      </c>
      <c r="L20" s="159">
        <v>4</v>
      </c>
      <c r="M20" s="142">
        <v>6200000000</v>
      </c>
      <c r="N20" s="131">
        <v>0</v>
      </c>
      <c r="O20" s="151">
        <f t="shared" si="1"/>
        <v>7054585.1100000003</v>
      </c>
      <c r="P20" s="151">
        <f t="shared" si="1"/>
        <v>7644707.5099999998</v>
      </c>
      <c r="Q20" s="151">
        <f t="shared" si="1"/>
        <v>7493100.5599999996</v>
      </c>
    </row>
    <row r="21" spans="1:20" ht="20.25" customHeight="1">
      <c r="A21" s="90"/>
      <c r="B21" s="85"/>
      <c r="C21" s="346" t="s">
        <v>207</v>
      </c>
      <c r="D21" s="347"/>
      <c r="E21" s="347"/>
      <c r="F21" s="347"/>
      <c r="G21" s="347"/>
      <c r="H21" s="347"/>
      <c r="I21" s="348"/>
      <c r="J21" s="115">
        <v>232</v>
      </c>
      <c r="K21" s="159">
        <v>1</v>
      </c>
      <c r="L21" s="159">
        <v>4</v>
      </c>
      <c r="M21" s="158">
        <v>6240000000</v>
      </c>
      <c r="N21" s="131">
        <v>0</v>
      </c>
      <c r="O21" s="151">
        <f t="shared" si="1"/>
        <v>7054585.1100000003</v>
      </c>
      <c r="P21" s="151">
        <f t="shared" si="1"/>
        <v>7644707.5099999998</v>
      </c>
      <c r="Q21" s="151">
        <f t="shared" si="1"/>
        <v>7493100.5599999996</v>
      </c>
    </row>
    <row r="22" spans="1:20" ht="32.25" customHeight="1">
      <c r="A22" s="90"/>
      <c r="B22" s="85"/>
      <c r="C22" s="91"/>
      <c r="D22" s="358" t="s">
        <v>208</v>
      </c>
      <c r="E22" s="359"/>
      <c r="F22" s="359"/>
      <c r="G22" s="359"/>
      <c r="H22" s="359"/>
      <c r="I22" s="360"/>
      <c r="J22" s="116">
        <v>232</v>
      </c>
      <c r="K22" s="160">
        <v>1</v>
      </c>
      <c r="L22" s="160">
        <v>4</v>
      </c>
      <c r="M22" s="143">
        <v>6240500000</v>
      </c>
      <c r="N22" s="132">
        <v>0</v>
      </c>
      <c r="O22" s="152">
        <f>O23+O33</f>
        <v>7054585.1100000003</v>
      </c>
      <c r="P22" s="152">
        <f>P23+P33</f>
        <v>7644707.5099999998</v>
      </c>
      <c r="Q22" s="152">
        <f>Q23+Q33</f>
        <v>7493100.5599999996</v>
      </c>
    </row>
    <row r="23" spans="1:20" ht="18.75" customHeight="1">
      <c r="A23" s="90"/>
      <c r="B23" s="85"/>
      <c r="C23" s="91"/>
      <c r="D23" s="92"/>
      <c r="E23" s="354" t="s">
        <v>212</v>
      </c>
      <c r="F23" s="355"/>
      <c r="G23" s="355"/>
      <c r="H23" s="355"/>
      <c r="I23" s="356"/>
      <c r="J23" s="116">
        <v>232</v>
      </c>
      <c r="K23" s="160">
        <v>1</v>
      </c>
      <c r="L23" s="160">
        <v>4</v>
      </c>
      <c r="M23" s="202">
        <v>6240510020</v>
      </c>
      <c r="N23" s="132">
        <v>0</v>
      </c>
      <c r="O23" s="152">
        <f>O24+O27+O30</f>
        <v>6912485.1100000003</v>
      </c>
      <c r="P23" s="152">
        <f>P24+P27+P30</f>
        <v>7502607.5099999998</v>
      </c>
      <c r="Q23" s="152">
        <f>Q24+Q27+Q30</f>
        <v>7351000.5599999996</v>
      </c>
    </row>
    <row r="24" spans="1:20" ht="32.25" customHeight="1">
      <c r="A24" s="90"/>
      <c r="B24" s="85"/>
      <c r="C24" s="91"/>
      <c r="D24" s="92"/>
      <c r="E24" s="92"/>
      <c r="F24" s="349" t="s">
        <v>210</v>
      </c>
      <c r="G24" s="349"/>
      <c r="H24" s="349"/>
      <c r="I24" s="349"/>
      <c r="J24" s="116">
        <v>232</v>
      </c>
      <c r="K24" s="160">
        <v>1</v>
      </c>
      <c r="L24" s="160">
        <v>4</v>
      </c>
      <c r="M24" s="143">
        <v>6240510020</v>
      </c>
      <c r="N24" s="132" t="s">
        <v>211</v>
      </c>
      <c r="O24" s="152">
        <f>O25+O26</f>
        <v>4986259.62</v>
      </c>
      <c r="P24" s="152">
        <f>P25+P26</f>
        <v>4897607.51</v>
      </c>
      <c r="Q24" s="152">
        <f>Q25+Q26</f>
        <v>4897607.51</v>
      </c>
    </row>
    <row r="25" spans="1:20" ht="30.75" customHeight="1">
      <c r="A25" s="90"/>
      <c r="B25" s="85"/>
      <c r="C25" s="91"/>
      <c r="D25" s="92"/>
      <c r="E25" s="92"/>
      <c r="F25" s="342" t="s">
        <v>263</v>
      </c>
      <c r="G25" s="342"/>
      <c r="H25" s="342"/>
      <c r="I25" s="342"/>
      <c r="J25" s="116">
        <v>232</v>
      </c>
      <c r="K25" s="160">
        <v>1</v>
      </c>
      <c r="L25" s="160">
        <v>4</v>
      </c>
      <c r="M25" s="143">
        <v>6240510020</v>
      </c>
      <c r="N25" s="132">
        <v>121</v>
      </c>
      <c r="O25" s="152">
        <v>3829692.49</v>
      </c>
      <c r="P25" s="152">
        <v>3761603.31</v>
      </c>
      <c r="Q25" s="152">
        <v>3761603.31</v>
      </c>
      <c r="T25" s="203"/>
    </row>
    <row r="26" spans="1:20" ht="48.75" customHeight="1">
      <c r="A26" s="90"/>
      <c r="B26" s="85"/>
      <c r="C26" s="91"/>
      <c r="D26" s="92"/>
      <c r="E26" s="92"/>
      <c r="F26" s="342" t="s">
        <v>264</v>
      </c>
      <c r="G26" s="342"/>
      <c r="H26" s="342"/>
      <c r="I26" s="342"/>
      <c r="J26" s="116">
        <v>232</v>
      </c>
      <c r="K26" s="160">
        <v>1</v>
      </c>
      <c r="L26" s="160">
        <v>4</v>
      </c>
      <c r="M26" s="143">
        <v>6240510020</v>
      </c>
      <c r="N26" s="132">
        <v>129</v>
      </c>
      <c r="O26" s="152">
        <v>1156567.1299999999</v>
      </c>
      <c r="P26" s="152">
        <v>1136004.2</v>
      </c>
      <c r="Q26" s="152">
        <v>1136004.2</v>
      </c>
    </row>
    <row r="27" spans="1:20" ht="33" customHeight="1">
      <c r="A27" s="90"/>
      <c r="B27" s="85"/>
      <c r="C27" s="91"/>
      <c r="D27" s="92"/>
      <c r="E27" s="92"/>
      <c r="F27" s="349" t="s">
        <v>213</v>
      </c>
      <c r="G27" s="349"/>
      <c r="H27" s="349"/>
      <c r="I27" s="349"/>
      <c r="J27" s="116">
        <v>232</v>
      </c>
      <c r="K27" s="160">
        <v>1</v>
      </c>
      <c r="L27" s="160">
        <v>4</v>
      </c>
      <c r="M27" s="143">
        <v>6240510020</v>
      </c>
      <c r="N27" s="132" t="s">
        <v>214</v>
      </c>
      <c r="O27" s="152">
        <f>O28+O29</f>
        <v>1886225.49</v>
      </c>
      <c r="P27" s="152">
        <f>P28+P29</f>
        <v>2565000</v>
      </c>
      <c r="Q27" s="152">
        <f>Q28+Q29</f>
        <v>2413393.0499999998</v>
      </c>
    </row>
    <row r="28" spans="1:20" ht="19.5" customHeight="1">
      <c r="A28" s="90"/>
      <c r="B28" s="85"/>
      <c r="C28" s="91"/>
      <c r="D28" s="92"/>
      <c r="E28" s="92"/>
      <c r="F28" s="342" t="s">
        <v>228</v>
      </c>
      <c r="G28" s="342"/>
      <c r="H28" s="342"/>
      <c r="I28" s="342"/>
      <c r="J28" s="116">
        <v>232</v>
      </c>
      <c r="K28" s="160">
        <v>1</v>
      </c>
      <c r="L28" s="160">
        <v>4</v>
      </c>
      <c r="M28" s="143">
        <v>6240510020</v>
      </c>
      <c r="N28" s="132">
        <v>244</v>
      </c>
      <c r="O28" s="152">
        <v>1806225.49</v>
      </c>
      <c r="P28" s="152">
        <v>2500000</v>
      </c>
      <c r="Q28" s="152">
        <v>2348393.0499999998</v>
      </c>
    </row>
    <row r="29" spans="1:20" ht="21" customHeight="1">
      <c r="A29" s="90"/>
      <c r="B29" s="85"/>
      <c r="C29" s="91"/>
      <c r="D29" s="92"/>
      <c r="E29" s="92"/>
      <c r="F29" s="354" t="s">
        <v>265</v>
      </c>
      <c r="G29" s="355"/>
      <c r="H29" s="355"/>
      <c r="I29" s="356"/>
      <c r="J29" s="116">
        <v>232</v>
      </c>
      <c r="K29" s="160">
        <v>1</v>
      </c>
      <c r="L29" s="160">
        <v>4</v>
      </c>
      <c r="M29" s="143">
        <v>6240510020</v>
      </c>
      <c r="N29" s="132">
        <v>247</v>
      </c>
      <c r="O29" s="152">
        <v>80000</v>
      </c>
      <c r="P29" s="152">
        <v>65000</v>
      </c>
      <c r="Q29" s="152">
        <v>65000</v>
      </c>
    </row>
    <row r="30" spans="1:20" ht="18" customHeight="1">
      <c r="A30" s="90"/>
      <c r="B30" s="85"/>
      <c r="C30" s="91"/>
      <c r="D30" s="92"/>
      <c r="E30" s="92"/>
      <c r="F30" s="349" t="s">
        <v>215</v>
      </c>
      <c r="G30" s="349"/>
      <c r="H30" s="349"/>
      <c r="I30" s="349"/>
      <c r="J30" s="116">
        <v>232</v>
      </c>
      <c r="K30" s="160">
        <v>1</v>
      </c>
      <c r="L30" s="160">
        <v>4</v>
      </c>
      <c r="M30" s="143">
        <v>6240510020</v>
      </c>
      <c r="N30" s="132" t="s">
        <v>216</v>
      </c>
      <c r="O30" s="152">
        <f>O31+O32</f>
        <v>40000</v>
      </c>
      <c r="P30" s="152">
        <f>P31+P32</f>
        <v>40000</v>
      </c>
      <c r="Q30" s="152">
        <f>Q31+Q32</f>
        <v>40000</v>
      </c>
    </row>
    <row r="31" spans="1:20" ht="33.75" customHeight="1">
      <c r="A31" s="90"/>
      <c r="B31" s="85"/>
      <c r="C31" s="91"/>
      <c r="D31" s="92"/>
      <c r="E31" s="92"/>
      <c r="F31" s="349" t="s">
        <v>266</v>
      </c>
      <c r="G31" s="407"/>
      <c r="H31" s="407"/>
      <c r="I31" s="407"/>
      <c r="J31" s="116">
        <v>232</v>
      </c>
      <c r="K31" s="160">
        <v>1</v>
      </c>
      <c r="L31" s="160">
        <v>4</v>
      </c>
      <c r="M31" s="143">
        <v>6240510020</v>
      </c>
      <c r="N31" s="132">
        <v>851</v>
      </c>
      <c r="O31" s="152">
        <v>30000</v>
      </c>
      <c r="P31" s="152">
        <v>30000</v>
      </c>
      <c r="Q31" s="153">
        <v>30000</v>
      </c>
      <c r="R31" s="191" t="s">
        <v>280</v>
      </c>
    </row>
    <row r="32" spans="1:20" ht="21.75" customHeight="1">
      <c r="A32" s="90"/>
      <c r="B32" s="85"/>
      <c r="C32" s="91"/>
      <c r="D32" s="92"/>
      <c r="E32" s="92"/>
      <c r="F32" s="349" t="s">
        <v>267</v>
      </c>
      <c r="G32" s="407"/>
      <c r="H32" s="407"/>
      <c r="I32" s="407"/>
      <c r="J32" s="116">
        <v>232</v>
      </c>
      <c r="K32" s="160">
        <v>1</v>
      </c>
      <c r="L32" s="160">
        <v>4</v>
      </c>
      <c r="M32" s="143">
        <v>6240510020</v>
      </c>
      <c r="N32" s="132">
        <v>853</v>
      </c>
      <c r="O32" s="152">
        <v>10000</v>
      </c>
      <c r="P32" s="152">
        <v>10000</v>
      </c>
      <c r="Q32" s="152">
        <v>10000</v>
      </c>
      <c r="R32" s="201">
        <f>O17+O18+O25+O26+O28+O29+O31+O32</f>
        <v>8801753.4199999999</v>
      </c>
      <c r="S32" s="191" t="s">
        <v>279</v>
      </c>
    </row>
    <row r="33" spans="1:17" ht="84" customHeight="1">
      <c r="A33" s="90"/>
      <c r="B33" s="85"/>
      <c r="C33" s="91"/>
      <c r="D33" s="92"/>
      <c r="E33" s="92"/>
      <c r="F33" s="354" t="s">
        <v>217</v>
      </c>
      <c r="G33" s="355"/>
      <c r="H33" s="355"/>
      <c r="I33" s="356"/>
      <c r="J33" s="116">
        <v>232</v>
      </c>
      <c r="K33" s="160">
        <v>1</v>
      </c>
      <c r="L33" s="160">
        <v>4</v>
      </c>
      <c r="M33" s="144" t="s">
        <v>218</v>
      </c>
      <c r="N33" s="132">
        <v>0</v>
      </c>
      <c r="O33" s="152">
        <v>142100</v>
      </c>
      <c r="P33" s="152">
        <f>P34</f>
        <v>142100</v>
      </c>
      <c r="Q33" s="152">
        <f>Q34</f>
        <v>142100</v>
      </c>
    </row>
    <row r="34" spans="1:17" ht="15">
      <c r="A34" s="90"/>
      <c r="B34" s="85"/>
      <c r="C34" s="91"/>
      <c r="D34" s="92"/>
      <c r="E34" s="92"/>
      <c r="F34" s="349" t="s">
        <v>126</v>
      </c>
      <c r="G34" s="349"/>
      <c r="H34" s="349"/>
      <c r="I34" s="349"/>
      <c r="J34" s="116">
        <v>232</v>
      </c>
      <c r="K34" s="160">
        <v>1</v>
      </c>
      <c r="L34" s="160">
        <v>4</v>
      </c>
      <c r="M34" s="144" t="s">
        <v>218</v>
      </c>
      <c r="N34" s="132">
        <v>540</v>
      </c>
      <c r="O34" s="152">
        <v>142100</v>
      </c>
      <c r="P34" s="152">
        <v>142100</v>
      </c>
      <c r="Q34" s="153">
        <v>142100</v>
      </c>
    </row>
    <row r="35" spans="1:17" ht="44.25" customHeight="1">
      <c r="A35" s="113"/>
      <c r="B35" s="85"/>
      <c r="C35" s="346" t="s">
        <v>60</v>
      </c>
      <c r="D35" s="347"/>
      <c r="E35" s="347"/>
      <c r="F35" s="347"/>
      <c r="G35" s="347"/>
      <c r="H35" s="347"/>
      <c r="I35" s="348"/>
      <c r="J35" s="115">
        <v>232</v>
      </c>
      <c r="K35" s="159">
        <v>1</v>
      </c>
      <c r="L35" s="159">
        <v>6</v>
      </c>
      <c r="M35" s="157">
        <v>0</v>
      </c>
      <c r="N35" s="131">
        <v>0</v>
      </c>
      <c r="O35" s="151">
        <v>126009</v>
      </c>
      <c r="P35" s="151">
        <f t="shared" ref="P35:Q39" si="2">P36</f>
        <v>126009</v>
      </c>
      <c r="Q35" s="151">
        <f t="shared" si="2"/>
        <v>126009</v>
      </c>
    </row>
    <row r="36" spans="1:17" ht="64.5" customHeight="1">
      <c r="A36" s="113"/>
      <c r="B36" s="85"/>
      <c r="C36" s="346" t="s">
        <v>206</v>
      </c>
      <c r="D36" s="347"/>
      <c r="E36" s="347"/>
      <c r="F36" s="347"/>
      <c r="G36" s="347"/>
      <c r="H36" s="347"/>
      <c r="I36" s="348"/>
      <c r="J36" s="115">
        <v>232</v>
      </c>
      <c r="K36" s="159">
        <v>1</v>
      </c>
      <c r="L36" s="159">
        <v>6</v>
      </c>
      <c r="M36" s="158">
        <v>6200000000</v>
      </c>
      <c r="N36" s="131">
        <v>0</v>
      </c>
      <c r="O36" s="151">
        <f>O37</f>
        <v>126009</v>
      </c>
      <c r="P36" s="151">
        <f t="shared" si="2"/>
        <v>126009</v>
      </c>
      <c r="Q36" s="151">
        <f t="shared" si="2"/>
        <v>126009</v>
      </c>
    </row>
    <row r="37" spans="1:17" ht="21" customHeight="1">
      <c r="A37" s="113"/>
      <c r="B37" s="85"/>
      <c r="C37" s="346" t="s">
        <v>207</v>
      </c>
      <c r="D37" s="347"/>
      <c r="E37" s="347"/>
      <c r="F37" s="347"/>
      <c r="G37" s="347"/>
      <c r="H37" s="347"/>
      <c r="I37" s="348"/>
      <c r="J37" s="115">
        <v>232</v>
      </c>
      <c r="K37" s="159">
        <v>1</v>
      </c>
      <c r="L37" s="159">
        <v>6</v>
      </c>
      <c r="M37" s="158">
        <v>6240000000</v>
      </c>
      <c r="N37" s="131">
        <v>0</v>
      </c>
      <c r="O37" s="151">
        <f>O38</f>
        <v>126009</v>
      </c>
      <c r="P37" s="151">
        <f t="shared" si="2"/>
        <v>126009</v>
      </c>
      <c r="Q37" s="151">
        <f t="shared" si="2"/>
        <v>126009</v>
      </c>
    </row>
    <row r="38" spans="1:17" ht="34.5" customHeight="1">
      <c r="A38" s="113"/>
      <c r="B38" s="85"/>
      <c r="C38" s="354" t="s">
        <v>208</v>
      </c>
      <c r="D38" s="355"/>
      <c r="E38" s="355"/>
      <c r="F38" s="355"/>
      <c r="G38" s="355"/>
      <c r="H38" s="355"/>
      <c r="I38" s="356"/>
      <c r="J38" s="116">
        <v>232</v>
      </c>
      <c r="K38" s="160">
        <v>1</v>
      </c>
      <c r="L38" s="160">
        <v>6</v>
      </c>
      <c r="M38" s="143">
        <v>6240500000</v>
      </c>
      <c r="N38" s="132">
        <v>0</v>
      </c>
      <c r="O38" s="152">
        <f>O39</f>
        <v>126009</v>
      </c>
      <c r="P38" s="152">
        <v>126009</v>
      </c>
      <c r="Q38" s="152">
        <f t="shared" si="2"/>
        <v>126009</v>
      </c>
    </row>
    <row r="39" spans="1:17" ht="85.5" customHeight="1">
      <c r="A39" s="113"/>
      <c r="B39" s="85"/>
      <c r="C39" s="91"/>
      <c r="D39" s="92"/>
      <c r="E39" s="92"/>
      <c r="F39" s="342" t="s">
        <v>219</v>
      </c>
      <c r="G39" s="342"/>
      <c r="H39" s="342"/>
      <c r="I39" s="342"/>
      <c r="J39" s="116">
        <v>232</v>
      </c>
      <c r="K39" s="160">
        <v>1</v>
      </c>
      <c r="L39" s="160">
        <v>6</v>
      </c>
      <c r="M39" s="144" t="s">
        <v>220</v>
      </c>
      <c r="N39" s="132">
        <v>0</v>
      </c>
      <c r="O39" s="152">
        <f>O40</f>
        <v>126009</v>
      </c>
      <c r="P39" s="152">
        <f t="shared" si="2"/>
        <v>126009</v>
      </c>
      <c r="Q39" s="152">
        <f t="shared" si="2"/>
        <v>126009</v>
      </c>
    </row>
    <row r="40" spans="1:17" ht="20.25" customHeight="1">
      <c r="A40" s="113"/>
      <c r="B40" s="85"/>
      <c r="C40" s="91"/>
      <c r="D40" s="92"/>
      <c r="E40" s="92"/>
      <c r="F40" s="342" t="s">
        <v>126</v>
      </c>
      <c r="G40" s="342"/>
      <c r="H40" s="342"/>
      <c r="I40" s="342"/>
      <c r="J40" s="116">
        <v>232</v>
      </c>
      <c r="K40" s="160">
        <v>1</v>
      </c>
      <c r="L40" s="160">
        <v>6</v>
      </c>
      <c r="M40" s="144" t="s">
        <v>220</v>
      </c>
      <c r="N40" s="132">
        <v>540</v>
      </c>
      <c r="O40" s="152">
        <v>126009</v>
      </c>
      <c r="P40" s="152">
        <v>126009</v>
      </c>
      <c r="Q40" s="152">
        <v>126009</v>
      </c>
    </row>
    <row r="41" spans="1:17" ht="18" customHeight="1">
      <c r="A41" s="113"/>
      <c r="B41" s="85"/>
      <c r="C41" s="346" t="s">
        <v>157</v>
      </c>
      <c r="D41" s="347"/>
      <c r="E41" s="347"/>
      <c r="F41" s="347"/>
      <c r="G41" s="347"/>
      <c r="H41" s="347"/>
      <c r="I41" s="348"/>
      <c r="J41" s="115">
        <v>232</v>
      </c>
      <c r="K41" s="161">
        <v>1</v>
      </c>
      <c r="L41" s="161">
        <v>11</v>
      </c>
      <c r="M41" s="149">
        <v>0</v>
      </c>
      <c r="N41" s="131">
        <v>0</v>
      </c>
      <c r="O41" s="151">
        <f>O42</f>
        <v>15000</v>
      </c>
      <c r="P41" s="151">
        <f t="shared" ref="P41:Q44" si="3">P42</f>
        <v>15000</v>
      </c>
      <c r="Q41" s="151">
        <f t="shared" si="3"/>
        <v>15000</v>
      </c>
    </row>
    <row r="42" spans="1:17" ht="29.25" customHeight="1">
      <c r="A42" s="100"/>
      <c r="B42" s="94"/>
      <c r="C42" s="346" t="s">
        <v>221</v>
      </c>
      <c r="D42" s="347"/>
      <c r="E42" s="347"/>
      <c r="F42" s="347"/>
      <c r="G42" s="347"/>
      <c r="H42" s="347"/>
      <c r="I42" s="348"/>
      <c r="J42" s="115">
        <v>232</v>
      </c>
      <c r="K42" s="161">
        <v>1</v>
      </c>
      <c r="L42" s="161">
        <v>11</v>
      </c>
      <c r="M42" s="149">
        <v>7700000000</v>
      </c>
      <c r="N42" s="131">
        <v>0</v>
      </c>
      <c r="O42" s="151">
        <f>O43</f>
        <v>15000</v>
      </c>
      <c r="P42" s="151">
        <f t="shared" si="3"/>
        <v>15000</v>
      </c>
      <c r="Q42" s="151">
        <f t="shared" si="3"/>
        <v>15000</v>
      </c>
    </row>
    <row r="43" spans="1:17" ht="39" customHeight="1">
      <c r="A43" s="100"/>
      <c r="B43" s="94"/>
      <c r="C43" s="346" t="s">
        <v>222</v>
      </c>
      <c r="D43" s="347"/>
      <c r="E43" s="347"/>
      <c r="F43" s="347"/>
      <c r="G43" s="347"/>
      <c r="H43" s="347"/>
      <c r="I43" s="348"/>
      <c r="J43" s="115">
        <v>232</v>
      </c>
      <c r="K43" s="161">
        <v>1</v>
      </c>
      <c r="L43" s="161">
        <v>11</v>
      </c>
      <c r="M43" s="149">
        <v>7710000000</v>
      </c>
      <c r="N43" s="131">
        <v>0</v>
      </c>
      <c r="O43" s="151">
        <f>O44</f>
        <v>15000</v>
      </c>
      <c r="P43" s="151">
        <f t="shared" si="3"/>
        <v>15000</v>
      </c>
      <c r="Q43" s="151">
        <f t="shared" si="3"/>
        <v>15000</v>
      </c>
    </row>
    <row r="44" spans="1:17" ht="32.25" customHeight="1">
      <c r="A44" s="113"/>
      <c r="B44" s="85"/>
      <c r="C44" s="346" t="s">
        <v>223</v>
      </c>
      <c r="D44" s="347"/>
      <c r="E44" s="347"/>
      <c r="F44" s="347"/>
      <c r="G44" s="347"/>
      <c r="H44" s="347"/>
      <c r="I44" s="348"/>
      <c r="J44" s="115">
        <v>232</v>
      </c>
      <c r="K44" s="161">
        <v>1</v>
      </c>
      <c r="L44" s="161">
        <v>11</v>
      </c>
      <c r="M44" s="204">
        <v>7710000040</v>
      </c>
      <c r="N44" s="131">
        <v>0</v>
      </c>
      <c r="O44" s="151">
        <f>O45</f>
        <v>15000</v>
      </c>
      <c r="P44" s="151">
        <f t="shared" si="3"/>
        <v>15000</v>
      </c>
      <c r="Q44" s="151">
        <f t="shared" si="3"/>
        <v>15000</v>
      </c>
    </row>
    <row r="45" spans="1:17" ht="21" customHeight="1">
      <c r="A45" s="113"/>
      <c r="B45" s="85"/>
      <c r="C45" s="346" t="s">
        <v>224</v>
      </c>
      <c r="D45" s="347"/>
      <c r="E45" s="347"/>
      <c r="F45" s="347"/>
      <c r="G45" s="347"/>
      <c r="H45" s="347"/>
      <c r="I45" s="348"/>
      <c r="J45" s="115">
        <v>232</v>
      </c>
      <c r="K45" s="162">
        <v>1</v>
      </c>
      <c r="L45" s="162">
        <v>11</v>
      </c>
      <c r="M45" s="205">
        <v>7710000040</v>
      </c>
      <c r="N45" s="132">
        <v>870</v>
      </c>
      <c r="O45" s="152">
        <v>15000</v>
      </c>
      <c r="P45" s="152">
        <v>15000</v>
      </c>
      <c r="Q45" s="152">
        <v>15000</v>
      </c>
    </row>
    <row r="46" spans="1:17" ht="18.75" customHeight="1">
      <c r="A46" s="90"/>
      <c r="B46" s="85"/>
      <c r="C46" s="346" t="s">
        <v>32</v>
      </c>
      <c r="D46" s="347"/>
      <c r="E46" s="347"/>
      <c r="F46" s="347"/>
      <c r="G46" s="347"/>
      <c r="H46" s="347"/>
      <c r="I46" s="348"/>
      <c r="J46" s="115">
        <v>232</v>
      </c>
      <c r="K46" s="159">
        <v>1</v>
      </c>
      <c r="L46" s="159">
        <v>13</v>
      </c>
      <c r="M46" s="140">
        <v>0</v>
      </c>
      <c r="N46" s="131">
        <v>0</v>
      </c>
      <c r="O46" s="151">
        <f t="shared" ref="O46:Q52" si="4">O47</f>
        <v>14105</v>
      </c>
      <c r="P46" s="151">
        <f t="shared" si="4"/>
        <v>14105</v>
      </c>
      <c r="Q46" s="151">
        <f t="shared" si="4"/>
        <v>14105</v>
      </c>
    </row>
    <row r="47" spans="1:17" ht="58.5" customHeight="1">
      <c r="A47" s="90"/>
      <c r="B47" s="85"/>
      <c r="C47" s="346" t="s">
        <v>206</v>
      </c>
      <c r="D47" s="388"/>
      <c r="E47" s="388"/>
      <c r="F47" s="388"/>
      <c r="G47" s="388"/>
      <c r="H47" s="388"/>
      <c r="I47" s="389"/>
      <c r="J47" s="115">
        <v>232</v>
      </c>
      <c r="K47" s="159">
        <v>1</v>
      </c>
      <c r="L47" s="159">
        <v>13</v>
      </c>
      <c r="M47" s="158">
        <v>6200000000</v>
      </c>
      <c r="N47" s="131">
        <v>0</v>
      </c>
      <c r="O47" s="151">
        <f t="shared" si="4"/>
        <v>14105</v>
      </c>
      <c r="P47" s="151">
        <f t="shared" si="4"/>
        <v>14105</v>
      </c>
      <c r="Q47" s="151">
        <f t="shared" si="4"/>
        <v>14105</v>
      </c>
    </row>
    <row r="48" spans="1:17" ht="18.75" customHeight="1">
      <c r="A48" s="90"/>
      <c r="B48" s="85"/>
      <c r="C48" s="346" t="s">
        <v>207</v>
      </c>
      <c r="D48" s="347"/>
      <c r="E48" s="347"/>
      <c r="F48" s="347"/>
      <c r="G48" s="347"/>
      <c r="H48" s="347"/>
      <c r="I48" s="348"/>
      <c r="J48" s="115">
        <v>232</v>
      </c>
      <c r="K48" s="159">
        <v>1</v>
      </c>
      <c r="L48" s="159">
        <v>13</v>
      </c>
      <c r="M48" s="158">
        <v>6240000000</v>
      </c>
      <c r="N48" s="131">
        <v>0</v>
      </c>
      <c r="O48" s="151">
        <f t="shared" si="4"/>
        <v>14105</v>
      </c>
      <c r="P48" s="151">
        <f t="shared" si="4"/>
        <v>14105</v>
      </c>
      <c r="Q48" s="151">
        <f t="shared" si="4"/>
        <v>14105</v>
      </c>
    </row>
    <row r="49" spans="1:17" ht="32.25" customHeight="1">
      <c r="A49" s="90"/>
      <c r="B49" s="85"/>
      <c r="C49" s="354" t="s">
        <v>208</v>
      </c>
      <c r="D49" s="355"/>
      <c r="E49" s="355"/>
      <c r="F49" s="355"/>
      <c r="G49" s="355"/>
      <c r="H49" s="355"/>
      <c r="I49" s="356"/>
      <c r="J49" s="116">
        <v>232</v>
      </c>
      <c r="K49" s="160">
        <v>1</v>
      </c>
      <c r="L49" s="160">
        <v>13</v>
      </c>
      <c r="M49" s="143">
        <v>6240500000</v>
      </c>
      <c r="N49" s="132">
        <v>0</v>
      </c>
      <c r="O49" s="152">
        <f t="shared" si="4"/>
        <v>14105</v>
      </c>
      <c r="P49" s="152">
        <f t="shared" si="4"/>
        <v>14105</v>
      </c>
      <c r="Q49" s="152">
        <f t="shared" si="4"/>
        <v>14105</v>
      </c>
    </row>
    <row r="50" spans="1:17" ht="30.75" customHeight="1">
      <c r="A50" s="90"/>
      <c r="B50" s="85"/>
      <c r="C50" s="404" t="s">
        <v>225</v>
      </c>
      <c r="D50" s="405"/>
      <c r="E50" s="405"/>
      <c r="F50" s="405"/>
      <c r="G50" s="405"/>
      <c r="H50" s="405"/>
      <c r="I50" s="406"/>
      <c r="J50" s="116">
        <v>232</v>
      </c>
      <c r="K50" s="160">
        <v>1</v>
      </c>
      <c r="L50" s="160">
        <v>13</v>
      </c>
      <c r="M50" s="141">
        <v>6240595100</v>
      </c>
      <c r="N50" s="132">
        <v>0</v>
      </c>
      <c r="O50" s="152">
        <f t="shared" si="4"/>
        <v>14105</v>
      </c>
      <c r="P50" s="152">
        <f t="shared" si="4"/>
        <v>14105</v>
      </c>
      <c r="Q50" s="152">
        <f t="shared" si="4"/>
        <v>14105</v>
      </c>
    </row>
    <row r="51" spans="1:17" ht="18.75" customHeight="1">
      <c r="A51" s="90"/>
      <c r="B51" s="85"/>
      <c r="C51" s="91"/>
      <c r="D51" s="92"/>
      <c r="E51" s="390" t="s">
        <v>268</v>
      </c>
      <c r="F51" s="391"/>
      <c r="G51" s="391"/>
      <c r="H51" s="391"/>
      <c r="I51" s="392"/>
      <c r="J51" s="116">
        <v>232</v>
      </c>
      <c r="K51" s="160">
        <v>1</v>
      </c>
      <c r="L51" s="160">
        <v>13</v>
      </c>
      <c r="M51" s="141">
        <v>6240595100</v>
      </c>
      <c r="N51" s="132">
        <v>800</v>
      </c>
      <c r="O51" s="152">
        <f t="shared" si="4"/>
        <v>14105</v>
      </c>
      <c r="P51" s="152">
        <f t="shared" si="4"/>
        <v>14105</v>
      </c>
      <c r="Q51" s="152">
        <f t="shared" si="4"/>
        <v>14105</v>
      </c>
    </row>
    <row r="52" spans="1:17" ht="21" customHeight="1">
      <c r="A52" s="90"/>
      <c r="B52" s="85"/>
      <c r="C52" s="91"/>
      <c r="D52" s="92"/>
      <c r="E52" s="92"/>
      <c r="F52" s="354" t="s">
        <v>215</v>
      </c>
      <c r="G52" s="355"/>
      <c r="H52" s="355"/>
      <c r="I52" s="356"/>
      <c r="J52" s="116">
        <v>232</v>
      </c>
      <c r="K52" s="160">
        <v>1</v>
      </c>
      <c r="L52" s="160">
        <v>13</v>
      </c>
      <c r="M52" s="141">
        <v>6240595100</v>
      </c>
      <c r="N52" s="132">
        <v>850</v>
      </c>
      <c r="O52" s="152">
        <f t="shared" si="4"/>
        <v>14105</v>
      </c>
      <c r="P52" s="152">
        <f t="shared" si="4"/>
        <v>14105</v>
      </c>
      <c r="Q52" s="152">
        <f t="shared" si="4"/>
        <v>14105</v>
      </c>
    </row>
    <row r="53" spans="1:17" ht="19.5" customHeight="1">
      <c r="A53" s="86"/>
      <c r="B53" s="94"/>
      <c r="C53" s="93"/>
      <c r="D53" s="87"/>
      <c r="E53" s="87"/>
      <c r="F53" s="342" t="s">
        <v>267</v>
      </c>
      <c r="G53" s="342"/>
      <c r="H53" s="342"/>
      <c r="I53" s="342"/>
      <c r="J53" s="116">
        <v>232</v>
      </c>
      <c r="K53" s="160">
        <v>1</v>
      </c>
      <c r="L53" s="160">
        <v>13</v>
      </c>
      <c r="M53" s="141">
        <v>6240595100</v>
      </c>
      <c r="N53" s="132">
        <v>853</v>
      </c>
      <c r="O53" s="152">
        <v>14105</v>
      </c>
      <c r="P53" s="152">
        <v>14105</v>
      </c>
      <c r="Q53" s="152">
        <v>14105</v>
      </c>
    </row>
    <row r="54" spans="1:17" ht="14.25">
      <c r="A54" s="382" t="s">
        <v>226</v>
      </c>
      <c r="B54" s="383"/>
      <c r="C54" s="383"/>
      <c r="D54" s="383"/>
      <c r="E54" s="383"/>
      <c r="F54" s="383"/>
      <c r="G54" s="383"/>
      <c r="H54" s="383"/>
      <c r="I54" s="384"/>
      <c r="J54" s="115">
        <v>232</v>
      </c>
      <c r="K54" s="159">
        <v>2</v>
      </c>
      <c r="L54" s="159">
        <v>0</v>
      </c>
      <c r="M54" s="140">
        <v>0</v>
      </c>
      <c r="N54" s="131">
        <v>0</v>
      </c>
      <c r="O54" s="151">
        <f>O55</f>
        <v>633019.92000000004</v>
      </c>
      <c r="P54" s="151">
        <f t="shared" ref="P54:Q58" si="5">P55</f>
        <v>707251.63</v>
      </c>
      <c r="Q54" s="151">
        <f t="shared" si="5"/>
        <v>903150</v>
      </c>
    </row>
    <row r="55" spans="1:17" ht="18.75" customHeight="1">
      <c r="A55" s="90"/>
      <c r="B55" s="85"/>
      <c r="C55" s="385" t="s">
        <v>34</v>
      </c>
      <c r="D55" s="386"/>
      <c r="E55" s="386"/>
      <c r="F55" s="386"/>
      <c r="G55" s="386"/>
      <c r="H55" s="386"/>
      <c r="I55" s="387"/>
      <c r="J55" s="115">
        <v>232</v>
      </c>
      <c r="K55" s="159">
        <v>2</v>
      </c>
      <c r="L55" s="159">
        <v>3</v>
      </c>
      <c r="M55" s="140">
        <v>0</v>
      </c>
      <c r="N55" s="131">
        <v>0</v>
      </c>
      <c r="O55" s="151">
        <f>O56</f>
        <v>633019.92000000004</v>
      </c>
      <c r="P55" s="151">
        <f t="shared" si="5"/>
        <v>707251.63</v>
      </c>
      <c r="Q55" s="151">
        <f t="shared" si="5"/>
        <v>903150</v>
      </c>
    </row>
    <row r="56" spans="1:17" ht="62.25" customHeight="1">
      <c r="A56" s="90"/>
      <c r="B56" s="85"/>
      <c r="C56" s="346" t="s">
        <v>206</v>
      </c>
      <c r="D56" s="347"/>
      <c r="E56" s="347"/>
      <c r="F56" s="347"/>
      <c r="G56" s="347"/>
      <c r="H56" s="347"/>
      <c r="I56" s="348"/>
      <c r="J56" s="115">
        <v>232</v>
      </c>
      <c r="K56" s="159">
        <v>2</v>
      </c>
      <c r="L56" s="159">
        <v>3</v>
      </c>
      <c r="M56" s="142">
        <v>6200000000</v>
      </c>
      <c r="N56" s="131">
        <v>0</v>
      </c>
      <c r="O56" s="151">
        <f>O57</f>
        <v>633019.92000000004</v>
      </c>
      <c r="P56" s="151">
        <f t="shared" si="5"/>
        <v>707251.63</v>
      </c>
      <c r="Q56" s="151">
        <f t="shared" si="5"/>
        <v>903150</v>
      </c>
    </row>
    <row r="57" spans="1:17" ht="23.25" customHeight="1">
      <c r="A57" s="90"/>
      <c r="B57" s="85"/>
      <c r="C57" s="346" t="s">
        <v>207</v>
      </c>
      <c r="D57" s="347"/>
      <c r="E57" s="347"/>
      <c r="F57" s="347"/>
      <c r="G57" s="347"/>
      <c r="H57" s="347"/>
      <c r="I57" s="348"/>
      <c r="J57" s="115">
        <v>232</v>
      </c>
      <c r="K57" s="159">
        <v>2</v>
      </c>
      <c r="L57" s="159">
        <v>3</v>
      </c>
      <c r="M57" s="158">
        <v>6240000000</v>
      </c>
      <c r="N57" s="131">
        <v>0</v>
      </c>
      <c r="O57" s="151">
        <f>O58</f>
        <v>633019.92000000004</v>
      </c>
      <c r="P57" s="151">
        <f t="shared" si="5"/>
        <v>707251.63</v>
      </c>
      <c r="Q57" s="151">
        <f t="shared" si="5"/>
        <v>903150</v>
      </c>
    </row>
    <row r="58" spans="1:17" ht="34.5" customHeight="1">
      <c r="A58" s="90"/>
      <c r="B58" s="85"/>
      <c r="C58" s="358" t="s">
        <v>208</v>
      </c>
      <c r="D58" s="359"/>
      <c r="E58" s="359"/>
      <c r="F58" s="359"/>
      <c r="G58" s="359"/>
      <c r="H58" s="359"/>
      <c r="I58" s="360"/>
      <c r="J58" s="116">
        <v>232</v>
      </c>
      <c r="K58" s="160">
        <v>2</v>
      </c>
      <c r="L58" s="160">
        <v>3</v>
      </c>
      <c r="M58" s="143">
        <v>6240500000</v>
      </c>
      <c r="N58" s="132">
        <v>0</v>
      </c>
      <c r="O58" s="151">
        <f>O59</f>
        <v>633019.92000000004</v>
      </c>
      <c r="P58" s="151">
        <f t="shared" si="5"/>
        <v>707251.63</v>
      </c>
      <c r="Q58" s="151">
        <f t="shared" si="5"/>
        <v>903150</v>
      </c>
    </row>
    <row r="59" spans="1:17" ht="44.25" customHeight="1">
      <c r="A59" s="90"/>
      <c r="B59" s="85"/>
      <c r="C59" s="358" t="s">
        <v>227</v>
      </c>
      <c r="D59" s="359"/>
      <c r="E59" s="359"/>
      <c r="F59" s="359"/>
      <c r="G59" s="359"/>
      <c r="H59" s="359"/>
      <c r="I59" s="360"/>
      <c r="J59" s="116">
        <v>232</v>
      </c>
      <c r="K59" s="160">
        <v>2</v>
      </c>
      <c r="L59" s="160">
        <v>3</v>
      </c>
      <c r="M59" s="143">
        <v>6240551180</v>
      </c>
      <c r="N59" s="132">
        <v>0</v>
      </c>
      <c r="O59" s="151">
        <f>O60+O63</f>
        <v>633019.92000000004</v>
      </c>
      <c r="P59" s="151">
        <f>P60+P63</f>
        <v>707251.63</v>
      </c>
      <c r="Q59" s="151">
        <f>Q60+Q63</f>
        <v>903150</v>
      </c>
    </row>
    <row r="60" spans="1:17" ht="36" customHeight="1">
      <c r="A60" s="90"/>
      <c r="B60" s="85"/>
      <c r="C60" s="91"/>
      <c r="D60" s="92"/>
      <c r="E60" s="92"/>
      <c r="F60" s="349" t="s">
        <v>210</v>
      </c>
      <c r="G60" s="349"/>
      <c r="H60" s="349"/>
      <c r="I60" s="349"/>
      <c r="J60" s="116">
        <v>232</v>
      </c>
      <c r="K60" s="160">
        <v>2</v>
      </c>
      <c r="L60" s="160">
        <v>3</v>
      </c>
      <c r="M60" s="143">
        <v>6240551180</v>
      </c>
      <c r="N60" s="132" t="s">
        <v>211</v>
      </c>
      <c r="O60" s="152">
        <f>O61+O62</f>
        <v>563019.92000000004</v>
      </c>
      <c r="P60" s="152">
        <f>P61+P62</f>
        <v>707251.63</v>
      </c>
      <c r="Q60" s="152">
        <f>Q61+Q62</f>
        <v>903150</v>
      </c>
    </row>
    <row r="61" spans="1:17" ht="21.75" customHeight="1">
      <c r="A61" s="90"/>
      <c r="B61" s="85"/>
      <c r="C61" s="91"/>
      <c r="D61" s="92"/>
      <c r="E61" s="92"/>
      <c r="F61" s="342" t="s">
        <v>263</v>
      </c>
      <c r="G61" s="342"/>
      <c r="H61" s="342"/>
      <c r="I61" s="342"/>
      <c r="J61" s="116">
        <v>232</v>
      </c>
      <c r="K61" s="160">
        <v>2</v>
      </c>
      <c r="L61" s="160">
        <v>3</v>
      </c>
      <c r="M61" s="143">
        <v>6240551180</v>
      </c>
      <c r="N61" s="132">
        <v>121</v>
      </c>
      <c r="O61" s="152">
        <v>436813</v>
      </c>
      <c r="P61" s="152">
        <v>543100</v>
      </c>
      <c r="Q61" s="152">
        <v>693650</v>
      </c>
    </row>
    <row r="62" spans="1:17" ht="21" customHeight="1">
      <c r="A62" s="90"/>
      <c r="B62" s="85"/>
      <c r="C62" s="91"/>
      <c r="D62" s="92"/>
      <c r="E62" s="92"/>
      <c r="F62" s="342" t="s">
        <v>264</v>
      </c>
      <c r="G62" s="342"/>
      <c r="H62" s="342"/>
      <c r="I62" s="342"/>
      <c r="J62" s="116">
        <v>232</v>
      </c>
      <c r="K62" s="160">
        <v>2</v>
      </c>
      <c r="L62" s="160">
        <v>3</v>
      </c>
      <c r="M62" s="143">
        <v>6240551180</v>
      </c>
      <c r="N62" s="132">
        <v>129</v>
      </c>
      <c r="O62" s="152">
        <v>126206.92</v>
      </c>
      <c r="P62" s="152">
        <v>164151.63</v>
      </c>
      <c r="Q62" s="152">
        <v>209500</v>
      </c>
    </row>
    <row r="63" spans="1:17" ht="34.5" customHeight="1">
      <c r="A63" s="90"/>
      <c r="B63" s="85"/>
      <c r="C63" s="91"/>
      <c r="D63" s="92"/>
      <c r="E63" s="92"/>
      <c r="F63" s="349" t="s">
        <v>213</v>
      </c>
      <c r="G63" s="349"/>
      <c r="H63" s="349"/>
      <c r="I63" s="349"/>
      <c r="J63" s="116">
        <v>232</v>
      </c>
      <c r="K63" s="160">
        <v>2</v>
      </c>
      <c r="L63" s="160">
        <v>3</v>
      </c>
      <c r="M63" s="143">
        <v>6240551180</v>
      </c>
      <c r="N63" s="132" t="s">
        <v>214</v>
      </c>
      <c r="O63" s="152">
        <v>70000</v>
      </c>
      <c r="P63" s="152">
        <f>P64</f>
        <v>0</v>
      </c>
      <c r="Q63" s="152">
        <f>Q64</f>
        <v>0</v>
      </c>
    </row>
    <row r="64" spans="1:17" ht="23.25" customHeight="1">
      <c r="A64" s="90"/>
      <c r="B64" s="85"/>
      <c r="C64" s="91"/>
      <c r="D64" s="92"/>
      <c r="E64" s="92"/>
      <c r="F64" s="342" t="s">
        <v>228</v>
      </c>
      <c r="G64" s="342"/>
      <c r="H64" s="342"/>
      <c r="I64" s="342"/>
      <c r="J64" s="116">
        <v>232</v>
      </c>
      <c r="K64" s="160">
        <v>2</v>
      </c>
      <c r="L64" s="160">
        <v>3</v>
      </c>
      <c r="M64" s="143">
        <v>6240551180</v>
      </c>
      <c r="N64" s="132">
        <v>244</v>
      </c>
      <c r="O64" s="152">
        <v>70000</v>
      </c>
      <c r="P64" s="152">
        <v>0</v>
      </c>
      <c r="Q64" s="152">
        <v>0</v>
      </c>
    </row>
    <row r="65" spans="1:17" ht="34.5" customHeight="1">
      <c r="A65" s="382" t="s">
        <v>229</v>
      </c>
      <c r="B65" s="383"/>
      <c r="C65" s="383"/>
      <c r="D65" s="383"/>
      <c r="E65" s="383"/>
      <c r="F65" s="383"/>
      <c r="G65" s="383"/>
      <c r="H65" s="383"/>
      <c r="I65" s="384"/>
      <c r="J65" s="115">
        <v>232</v>
      </c>
      <c r="K65" s="159">
        <v>3</v>
      </c>
      <c r="L65" s="159">
        <v>0</v>
      </c>
      <c r="M65" s="140">
        <v>0</v>
      </c>
      <c r="N65" s="131">
        <v>0</v>
      </c>
      <c r="O65" s="151">
        <f>O66+O74</f>
        <v>560000</v>
      </c>
      <c r="P65" s="151">
        <f>P66+P74</f>
        <v>210000</v>
      </c>
      <c r="Q65" s="151">
        <f>Q66+Q74</f>
        <v>210000</v>
      </c>
    </row>
    <row r="66" spans="1:17" ht="45.75" customHeight="1">
      <c r="A66" s="90"/>
      <c r="B66" s="85"/>
      <c r="C66" s="385" t="s">
        <v>137</v>
      </c>
      <c r="D66" s="386"/>
      <c r="E66" s="386"/>
      <c r="F66" s="386"/>
      <c r="G66" s="386"/>
      <c r="H66" s="386"/>
      <c r="I66" s="387"/>
      <c r="J66" s="115">
        <v>232</v>
      </c>
      <c r="K66" s="159">
        <v>3</v>
      </c>
      <c r="L66" s="159">
        <v>10</v>
      </c>
      <c r="M66" s="140">
        <v>0</v>
      </c>
      <c r="N66" s="131">
        <v>0</v>
      </c>
      <c r="O66" s="151">
        <f>O67</f>
        <v>550000</v>
      </c>
      <c r="P66" s="151">
        <f t="shared" ref="P66:Q70" si="6">P67</f>
        <v>200000</v>
      </c>
      <c r="Q66" s="151">
        <f t="shared" si="6"/>
        <v>200000</v>
      </c>
    </row>
    <row r="67" spans="1:17" ht="60.75" customHeight="1">
      <c r="A67" s="90"/>
      <c r="B67" s="85"/>
      <c r="C67" s="346" t="s">
        <v>206</v>
      </c>
      <c r="D67" s="388"/>
      <c r="E67" s="388"/>
      <c r="F67" s="388"/>
      <c r="G67" s="388"/>
      <c r="H67" s="388"/>
      <c r="I67" s="389"/>
      <c r="J67" s="115">
        <v>232</v>
      </c>
      <c r="K67" s="159">
        <v>3</v>
      </c>
      <c r="L67" s="159">
        <v>10</v>
      </c>
      <c r="M67" s="142">
        <v>6200000000</v>
      </c>
      <c r="N67" s="131">
        <v>0</v>
      </c>
      <c r="O67" s="151">
        <f>O68</f>
        <v>550000</v>
      </c>
      <c r="P67" s="151">
        <f t="shared" si="6"/>
        <v>200000</v>
      </c>
      <c r="Q67" s="151">
        <f t="shared" si="6"/>
        <v>200000</v>
      </c>
    </row>
    <row r="68" spans="1:17" ht="14.25">
      <c r="A68" s="90"/>
      <c r="B68" s="85"/>
      <c r="C68" s="346" t="s">
        <v>207</v>
      </c>
      <c r="D68" s="347"/>
      <c r="E68" s="347"/>
      <c r="F68" s="347"/>
      <c r="G68" s="347"/>
      <c r="H68" s="347"/>
      <c r="I68" s="348"/>
      <c r="J68" s="115">
        <v>232</v>
      </c>
      <c r="K68" s="159">
        <v>3</v>
      </c>
      <c r="L68" s="159">
        <v>10</v>
      </c>
      <c r="M68" s="158">
        <v>6240000000</v>
      </c>
      <c r="N68" s="131">
        <v>0</v>
      </c>
      <c r="O68" s="151">
        <f>O69</f>
        <v>550000</v>
      </c>
      <c r="P68" s="151">
        <f t="shared" si="6"/>
        <v>200000</v>
      </c>
      <c r="Q68" s="151">
        <f t="shared" si="6"/>
        <v>200000</v>
      </c>
    </row>
    <row r="69" spans="1:17" ht="19.5" customHeight="1">
      <c r="A69" s="90"/>
      <c r="B69" s="85"/>
      <c r="C69" s="358" t="s">
        <v>230</v>
      </c>
      <c r="D69" s="359"/>
      <c r="E69" s="359"/>
      <c r="F69" s="359"/>
      <c r="G69" s="359"/>
      <c r="H69" s="359"/>
      <c r="I69" s="360"/>
      <c r="J69" s="116">
        <v>232</v>
      </c>
      <c r="K69" s="160">
        <v>3</v>
      </c>
      <c r="L69" s="160">
        <v>10</v>
      </c>
      <c r="M69" s="143">
        <v>6240100000</v>
      </c>
      <c r="N69" s="132">
        <v>0</v>
      </c>
      <c r="O69" s="152">
        <f>O70</f>
        <v>550000</v>
      </c>
      <c r="P69" s="152">
        <f t="shared" si="6"/>
        <v>200000</v>
      </c>
      <c r="Q69" s="152">
        <f t="shared" si="6"/>
        <v>200000</v>
      </c>
    </row>
    <row r="70" spans="1:17" ht="36.75" customHeight="1">
      <c r="A70" s="90"/>
      <c r="B70" s="85"/>
      <c r="C70" s="358" t="s">
        <v>231</v>
      </c>
      <c r="D70" s="359"/>
      <c r="E70" s="359"/>
      <c r="F70" s="359"/>
      <c r="G70" s="359"/>
      <c r="H70" s="359"/>
      <c r="I70" s="360"/>
      <c r="J70" s="116">
        <v>232</v>
      </c>
      <c r="K70" s="160">
        <v>3</v>
      </c>
      <c r="L70" s="160">
        <v>10</v>
      </c>
      <c r="M70" s="143">
        <v>6240195020</v>
      </c>
      <c r="N70" s="132">
        <v>0</v>
      </c>
      <c r="O70" s="152">
        <f>O71</f>
        <v>550000</v>
      </c>
      <c r="P70" s="152">
        <f t="shared" si="6"/>
        <v>200000</v>
      </c>
      <c r="Q70" s="152">
        <f t="shared" si="6"/>
        <v>200000</v>
      </c>
    </row>
    <row r="71" spans="1:17" ht="31.5" customHeight="1">
      <c r="A71" s="90"/>
      <c r="B71" s="85"/>
      <c r="C71" s="91"/>
      <c r="D71" s="92"/>
      <c r="E71" s="92"/>
      <c r="F71" s="349" t="s">
        <v>213</v>
      </c>
      <c r="G71" s="349"/>
      <c r="H71" s="349"/>
      <c r="I71" s="349"/>
      <c r="J71" s="116">
        <v>232</v>
      </c>
      <c r="K71" s="160">
        <v>3</v>
      </c>
      <c r="L71" s="160">
        <v>10</v>
      </c>
      <c r="M71" s="143">
        <v>6240195020</v>
      </c>
      <c r="N71" s="132" t="s">
        <v>214</v>
      </c>
      <c r="O71" s="152">
        <f>O72+O73</f>
        <v>550000</v>
      </c>
      <c r="P71" s="152">
        <f>P72+P73</f>
        <v>200000</v>
      </c>
      <c r="Q71" s="152">
        <f>Q72+Q73</f>
        <v>200000</v>
      </c>
    </row>
    <row r="72" spans="1:17" ht="19.5" customHeight="1">
      <c r="A72" s="90"/>
      <c r="B72" s="85"/>
      <c r="C72" s="91"/>
      <c r="D72" s="92"/>
      <c r="E72" s="92"/>
      <c r="F72" s="342" t="s">
        <v>228</v>
      </c>
      <c r="G72" s="342"/>
      <c r="H72" s="342"/>
      <c r="I72" s="342"/>
      <c r="J72" s="116">
        <v>232</v>
      </c>
      <c r="K72" s="160">
        <v>3</v>
      </c>
      <c r="L72" s="160">
        <v>10</v>
      </c>
      <c r="M72" s="143">
        <v>6240195020</v>
      </c>
      <c r="N72" s="132">
        <v>244</v>
      </c>
      <c r="O72" s="152">
        <v>350000</v>
      </c>
      <c r="P72" s="152">
        <v>50000</v>
      </c>
      <c r="Q72" s="153">
        <v>50000</v>
      </c>
    </row>
    <row r="73" spans="1:17" ht="23.25" customHeight="1">
      <c r="A73" s="90"/>
      <c r="B73" s="85"/>
      <c r="C73" s="91"/>
      <c r="D73" s="92"/>
      <c r="E73" s="92"/>
      <c r="F73" s="342" t="s">
        <v>250</v>
      </c>
      <c r="G73" s="342"/>
      <c r="H73" s="342"/>
      <c r="I73" s="342"/>
      <c r="J73" s="116">
        <v>232</v>
      </c>
      <c r="K73" s="160">
        <v>3</v>
      </c>
      <c r="L73" s="160">
        <v>10</v>
      </c>
      <c r="M73" s="143">
        <v>6240195020</v>
      </c>
      <c r="N73" s="132">
        <v>247</v>
      </c>
      <c r="O73" s="152">
        <v>200000</v>
      </c>
      <c r="P73" s="152">
        <v>150000</v>
      </c>
      <c r="Q73" s="152">
        <v>150000</v>
      </c>
    </row>
    <row r="74" spans="1:17" ht="28.5" customHeight="1">
      <c r="A74" s="90"/>
      <c r="B74" s="85"/>
      <c r="C74" s="346" t="s">
        <v>44</v>
      </c>
      <c r="D74" s="347"/>
      <c r="E74" s="347"/>
      <c r="F74" s="347"/>
      <c r="G74" s="347"/>
      <c r="H74" s="347"/>
      <c r="I74" s="348"/>
      <c r="J74" s="115">
        <v>232</v>
      </c>
      <c r="K74" s="159">
        <v>3</v>
      </c>
      <c r="L74" s="159">
        <v>14</v>
      </c>
      <c r="M74" s="140">
        <v>0</v>
      </c>
      <c r="N74" s="131">
        <v>0</v>
      </c>
      <c r="O74" s="151">
        <f t="shared" ref="O74:Q79" si="7">O75</f>
        <v>10000</v>
      </c>
      <c r="P74" s="151">
        <f t="shared" si="7"/>
        <v>10000</v>
      </c>
      <c r="Q74" s="151">
        <f t="shared" si="7"/>
        <v>10000</v>
      </c>
    </row>
    <row r="75" spans="1:17" ht="57" customHeight="1">
      <c r="A75" s="90"/>
      <c r="B75" s="85"/>
      <c r="C75" s="385" t="s">
        <v>206</v>
      </c>
      <c r="D75" s="396"/>
      <c r="E75" s="396"/>
      <c r="F75" s="396"/>
      <c r="G75" s="396"/>
      <c r="H75" s="396"/>
      <c r="I75" s="397"/>
      <c r="J75" s="115">
        <v>232</v>
      </c>
      <c r="K75" s="159">
        <v>3</v>
      </c>
      <c r="L75" s="159">
        <v>14</v>
      </c>
      <c r="M75" s="142">
        <v>6200000000</v>
      </c>
      <c r="N75" s="131">
        <v>0</v>
      </c>
      <c r="O75" s="151">
        <f t="shared" si="7"/>
        <v>10000</v>
      </c>
      <c r="P75" s="151">
        <f t="shared" si="7"/>
        <v>10000</v>
      </c>
      <c r="Q75" s="151">
        <f t="shared" si="7"/>
        <v>10000</v>
      </c>
    </row>
    <row r="76" spans="1:17" ht="18" customHeight="1">
      <c r="A76" s="90"/>
      <c r="B76" s="85"/>
      <c r="C76" s="346" t="s">
        <v>207</v>
      </c>
      <c r="D76" s="347"/>
      <c r="E76" s="347"/>
      <c r="F76" s="347"/>
      <c r="G76" s="347"/>
      <c r="H76" s="347"/>
      <c r="I76" s="348"/>
      <c r="J76" s="115">
        <v>232</v>
      </c>
      <c r="K76" s="159">
        <v>3</v>
      </c>
      <c r="L76" s="159">
        <v>14</v>
      </c>
      <c r="M76" s="158">
        <v>6240000000</v>
      </c>
      <c r="N76" s="131">
        <v>0</v>
      </c>
      <c r="O76" s="151">
        <f t="shared" si="7"/>
        <v>10000</v>
      </c>
      <c r="P76" s="151">
        <f t="shared" si="7"/>
        <v>10000</v>
      </c>
      <c r="Q76" s="151">
        <f t="shared" si="7"/>
        <v>10000</v>
      </c>
    </row>
    <row r="77" spans="1:17" ht="21.75" customHeight="1">
      <c r="A77" s="90"/>
      <c r="B77" s="85"/>
      <c r="C77" s="393" t="s">
        <v>230</v>
      </c>
      <c r="D77" s="394"/>
      <c r="E77" s="394"/>
      <c r="F77" s="394"/>
      <c r="G77" s="394"/>
      <c r="H77" s="394"/>
      <c r="I77" s="395"/>
      <c r="J77" s="116">
        <v>232</v>
      </c>
      <c r="K77" s="160">
        <v>3</v>
      </c>
      <c r="L77" s="160">
        <v>14</v>
      </c>
      <c r="M77" s="143">
        <v>6240100000</v>
      </c>
      <c r="N77" s="132">
        <v>0</v>
      </c>
      <c r="O77" s="152">
        <f t="shared" si="7"/>
        <v>10000</v>
      </c>
      <c r="P77" s="152">
        <f t="shared" si="7"/>
        <v>10000</v>
      </c>
      <c r="Q77" s="152">
        <f t="shared" si="7"/>
        <v>10000</v>
      </c>
    </row>
    <row r="78" spans="1:17" ht="23.25" customHeight="1">
      <c r="A78" s="90"/>
      <c r="B78" s="85"/>
      <c r="C78" s="91"/>
      <c r="D78" s="393" t="s">
        <v>232</v>
      </c>
      <c r="E78" s="394"/>
      <c r="F78" s="394"/>
      <c r="G78" s="394"/>
      <c r="H78" s="394"/>
      <c r="I78" s="395"/>
      <c r="J78" s="116">
        <v>232</v>
      </c>
      <c r="K78" s="160">
        <v>3</v>
      </c>
      <c r="L78" s="160">
        <v>14</v>
      </c>
      <c r="M78" s="143">
        <v>6240120040</v>
      </c>
      <c r="N78" s="132">
        <v>0</v>
      </c>
      <c r="O78" s="152">
        <f t="shared" si="7"/>
        <v>10000</v>
      </c>
      <c r="P78" s="152">
        <f t="shared" si="7"/>
        <v>10000</v>
      </c>
      <c r="Q78" s="152">
        <f t="shared" si="7"/>
        <v>10000</v>
      </c>
    </row>
    <row r="79" spans="1:17" ht="30.75" customHeight="1">
      <c r="A79" s="90"/>
      <c r="B79" s="85"/>
      <c r="C79" s="91"/>
      <c r="D79" s="92"/>
      <c r="E79" s="92"/>
      <c r="F79" s="354" t="s">
        <v>213</v>
      </c>
      <c r="G79" s="355"/>
      <c r="H79" s="355"/>
      <c r="I79" s="356"/>
      <c r="J79" s="116">
        <v>232</v>
      </c>
      <c r="K79" s="160">
        <v>3</v>
      </c>
      <c r="L79" s="160">
        <v>14</v>
      </c>
      <c r="M79" s="143">
        <v>6240120040</v>
      </c>
      <c r="N79" s="132">
        <v>240</v>
      </c>
      <c r="O79" s="152">
        <f t="shared" si="7"/>
        <v>10000</v>
      </c>
      <c r="P79" s="152">
        <f t="shared" si="7"/>
        <v>10000</v>
      </c>
      <c r="Q79" s="152">
        <f t="shared" si="7"/>
        <v>10000</v>
      </c>
    </row>
    <row r="80" spans="1:17" ht="23.25" customHeight="1">
      <c r="A80" s="90"/>
      <c r="B80" s="85"/>
      <c r="C80" s="91"/>
      <c r="D80" s="92"/>
      <c r="E80" s="92"/>
      <c r="F80" s="354" t="s">
        <v>228</v>
      </c>
      <c r="G80" s="355"/>
      <c r="H80" s="355"/>
      <c r="I80" s="356"/>
      <c r="J80" s="116">
        <v>232</v>
      </c>
      <c r="K80" s="160">
        <v>3</v>
      </c>
      <c r="L80" s="160">
        <v>14</v>
      </c>
      <c r="M80" s="143">
        <v>6240120040</v>
      </c>
      <c r="N80" s="132">
        <v>244</v>
      </c>
      <c r="O80" s="152">
        <v>10000</v>
      </c>
      <c r="P80" s="152">
        <v>10000</v>
      </c>
      <c r="Q80" s="153">
        <v>10000</v>
      </c>
    </row>
    <row r="81" spans="1:17" ht="14.25">
      <c r="A81" s="382" t="s">
        <v>233</v>
      </c>
      <c r="B81" s="383"/>
      <c r="C81" s="383"/>
      <c r="D81" s="383"/>
      <c r="E81" s="383"/>
      <c r="F81" s="383"/>
      <c r="G81" s="383"/>
      <c r="H81" s="383"/>
      <c r="I81" s="384"/>
      <c r="J81" s="115">
        <v>232</v>
      </c>
      <c r="K81" s="159">
        <v>4</v>
      </c>
      <c r="L81" s="159">
        <v>0</v>
      </c>
      <c r="M81" s="140">
        <v>0</v>
      </c>
      <c r="N81" s="131">
        <v>0</v>
      </c>
      <c r="O81" s="151">
        <f t="shared" ref="O81:Q82" si="8">O82</f>
        <v>2193000</v>
      </c>
      <c r="P81" s="151">
        <f t="shared" si="8"/>
        <v>2914000</v>
      </c>
      <c r="Q81" s="151">
        <f t="shared" si="8"/>
        <v>3025000</v>
      </c>
    </row>
    <row r="82" spans="1:17" ht="24" customHeight="1">
      <c r="A82" s="90"/>
      <c r="B82" s="85"/>
      <c r="C82" s="385" t="s">
        <v>62</v>
      </c>
      <c r="D82" s="386"/>
      <c r="E82" s="386"/>
      <c r="F82" s="386"/>
      <c r="G82" s="386"/>
      <c r="H82" s="386"/>
      <c r="I82" s="387"/>
      <c r="J82" s="115">
        <v>232</v>
      </c>
      <c r="K82" s="159">
        <v>4</v>
      </c>
      <c r="L82" s="159">
        <v>9</v>
      </c>
      <c r="M82" s="140">
        <v>0</v>
      </c>
      <c r="N82" s="131">
        <v>0</v>
      </c>
      <c r="O82" s="151">
        <f t="shared" si="8"/>
        <v>2193000</v>
      </c>
      <c r="P82" s="151">
        <f t="shared" si="8"/>
        <v>2914000</v>
      </c>
      <c r="Q82" s="151">
        <f t="shared" si="8"/>
        <v>3025000</v>
      </c>
    </row>
    <row r="83" spans="1:17" ht="59.25" customHeight="1">
      <c r="A83" s="90"/>
      <c r="B83" s="85"/>
      <c r="C83" s="346" t="s">
        <v>206</v>
      </c>
      <c r="D83" s="388"/>
      <c r="E83" s="388"/>
      <c r="F83" s="388"/>
      <c r="G83" s="388"/>
      <c r="H83" s="388"/>
      <c r="I83" s="389"/>
      <c r="J83" s="115">
        <v>232</v>
      </c>
      <c r="K83" s="159">
        <v>4</v>
      </c>
      <c r="L83" s="159">
        <v>9</v>
      </c>
      <c r="M83" s="142">
        <v>6200000000</v>
      </c>
      <c r="N83" s="131">
        <v>0</v>
      </c>
      <c r="O83" s="151">
        <f>O84</f>
        <v>2193000</v>
      </c>
      <c r="P83" s="151">
        <f>P84</f>
        <v>2914000</v>
      </c>
      <c r="Q83" s="151">
        <f>Q84</f>
        <v>3025000</v>
      </c>
    </row>
    <row r="84" spans="1:17" ht="18.75" customHeight="1">
      <c r="A84" s="90"/>
      <c r="B84" s="85"/>
      <c r="C84" s="346" t="s">
        <v>207</v>
      </c>
      <c r="D84" s="347"/>
      <c r="E84" s="347"/>
      <c r="F84" s="347"/>
      <c r="G84" s="347"/>
      <c r="H84" s="347"/>
      <c r="I84" s="348"/>
      <c r="J84" s="115">
        <v>232</v>
      </c>
      <c r="K84" s="159">
        <v>4</v>
      </c>
      <c r="L84" s="159">
        <v>9</v>
      </c>
      <c r="M84" s="158">
        <v>6240000000</v>
      </c>
      <c r="N84" s="131">
        <v>0</v>
      </c>
      <c r="O84" s="151">
        <f>O85</f>
        <v>2193000</v>
      </c>
      <c r="P84" s="151">
        <f t="shared" ref="P84:Q86" si="9">P85</f>
        <v>2914000</v>
      </c>
      <c r="Q84" s="151">
        <f t="shared" si="9"/>
        <v>3025000</v>
      </c>
    </row>
    <row r="85" spans="1:17" ht="29.25" customHeight="1">
      <c r="A85" s="90"/>
      <c r="B85" s="85"/>
      <c r="C85" s="358" t="s">
        <v>234</v>
      </c>
      <c r="D85" s="359"/>
      <c r="E85" s="359"/>
      <c r="F85" s="359"/>
      <c r="G85" s="359"/>
      <c r="H85" s="359"/>
      <c r="I85" s="360"/>
      <c r="J85" s="116">
        <v>232</v>
      </c>
      <c r="K85" s="160">
        <v>4</v>
      </c>
      <c r="L85" s="160">
        <v>9</v>
      </c>
      <c r="M85" s="143">
        <v>6240200000</v>
      </c>
      <c r="N85" s="132">
        <v>0</v>
      </c>
      <c r="O85" s="151">
        <f>O86</f>
        <v>2193000</v>
      </c>
      <c r="P85" s="151">
        <f t="shared" si="9"/>
        <v>2914000</v>
      </c>
      <c r="Q85" s="151">
        <f t="shared" si="9"/>
        <v>3025000</v>
      </c>
    </row>
    <row r="86" spans="1:17" ht="43.5" customHeight="1">
      <c r="A86" s="90"/>
      <c r="B86" s="85"/>
      <c r="C86" s="358" t="s">
        <v>235</v>
      </c>
      <c r="D86" s="359"/>
      <c r="E86" s="359"/>
      <c r="F86" s="359"/>
      <c r="G86" s="359"/>
      <c r="H86" s="359"/>
      <c r="I86" s="360"/>
      <c r="J86" s="116">
        <v>232</v>
      </c>
      <c r="K86" s="160">
        <v>4</v>
      </c>
      <c r="L86" s="160">
        <v>9</v>
      </c>
      <c r="M86" s="144" t="s">
        <v>236</v>
      </c>
      <c r="N86" s="132">
        <v>0</v>
      </c>
      <c r="O86" s="151">
        <f>O87</f>
        <v>2193000</v>
      </c>
      <c r="P86" s="151">
        <f t="shared" si="9"/>
        <v>2914000</v>
      </c>
      <c r="Q86" s="151">
        <f t="shared" si="9"/>
        <v>3025000</v>
      </c>
    </row>
    <row r="87" spans="1:17" ht="31.5" customHeight="1">
      <c r="A87" s="90"/>
      <c r="B87" s="85"/>
      <c r="C87" s="91"/>
      <c r="D87" s="92"/>
      <c r="E87" s="92"/>
      <c r="F87" s="349" t="s">
        <v>213</v>
      </c>
      <c r="G87" s="349"/>
      <c r="H87" s="349"/>
      <c r="I87" s="349"/>
      <c r="J87" s="116">
        <v>232</v>
      </c>
      <c r="K87" s="160">
        <v>4</v>
      </c>
      <c r="L87" s="160">
        <v>9</v>
      </c>
      <c r="M87" s="144" t="s">
        <v>236</v>
      </c>
      <c r="N87" s="132" t="s">
        <v>214</v>
      </c>
      <c r="O87" s="151">
        <f>O88+O89</f>
        <v>2193000</v>
      </c>
      <c r="P87" s="151">
        <f>P88+P89</f>
        <v>2914000</v>
      </c>
      <c r="Q87" s="151">
        <f>Q88+Q89</f>
        <v>3025000</v>
      </c>
    </row>
    <row r="88" spans="1:17" ht="22.5" customHeight="1">
      <c r="A88" s="90"/>
      <c r="B88" s="85"/>
      <c r="C88" s="91"/>
      <c r="D88" s="92"/>
      <c r="E88" s="342" t="s">
        <v>228</v>
      </c>
      <c r="F88" s="342"/>
      <c r="G88" s="342"/>
      <c r="H88" s="342"/>
      <c r="I88" s="342"/>
      <c r="J88" s="116">
        <v>232</v>
      </c>
      <c r="K88" s="160">
        <v>4</v>
      </c>
      <c r="L88" s="160">
        <v>9</v>
      </c>
      <c r="M88" s="144" t="s">
        <v>236</v>
      </c>
      <c r="N88" s="132">
        <v>244</v>
      </c>
      <c r="O88" s="152">
        <v>993000</v>
      </c>
      <c r="P88" s="152">
        <v>2414000</v>
      </c>
      <c r="Q88" s="153">
        <v>2525000</v>
      </c>
    </row>
    <row r="89" spans="1:17" ht="21" customHeight="1">
      <c r="A89" s="113"/>
      <c r="B89" s="85"/>
      <c r="C89" s="91"/>
      <c r="D89" s="92"/>
      <c r="E89" s="87"/>
      <c r="F89" s="354" t="s">
        <v>250</v>
      </c>
      <c r="G89" s="401"/>
      <c r="H89" s="401"/>
      <c r="I89" s="402"/>
      <c r="J89" s="116">
        <v>232</v>
      </c>
      <c r="K89" s="160">
        <v>4</v>
      </c>
      <c r="L89" s="160">
        <v>9</v>
      </c>
      <c r="M89" s="144" t="s">
        <v>236</v>
      </c>
      <c r="N89" s="132">
        <v>247</v>
      </c>
      <c r="O89" s="152">
        <v>1200000</v>
      </c>
      <c r="P89" s="152">
        <v>500000</v>
      </c>
      <c r="Q89" s="153">
        <v>500000</v>
      </c>
    </row>
    <row r="90" spans="1:17" ht="25.5" customHeight="1">
      <c r="A90" s="382" t="s">
        <v>237</v>
      </c>
      <c r="B90" s="383"/>
      <c r="C90" s="383"/>
      <c r="D90" s="383"/>
      <c r="E90" s="383"/>
      <c r="F90" s="383"/>
      <c r="G90" s="383"/>
      <c r="H90" s="383"/>
      <c r="I90" s="384"/>
      <c r="J90" s="116">
        <v>232</v>
      </c>
      <c r="K90" s="159">
        <v>5</v>
      </c>
      <c r="L90" s="159">
        <v>0</v>
      </c>
      <c r="M90" s="140">
        <v>0</v>
      </c>
      <c r="N90" s="131">
        <v>0</v>
      </c>
      <c r="O90" s="151">
        <f>O91+O97+O104</f>
        <v>3473910.33</v>
      </c>
      <c r="P90" s="151">
        <f>P91+P97+P104</f>
        <v>1921277.05</v>
      </c>
      <c r="Q90" s="151">
        <f>Q91+Q97+Q104</f>
        <v>2084611</v>
      </c>
    </row>
    <row r="91" spans="1:17" ht="24" customHeight="1">
      <c r="A91" s="90"/>
      <c r="B91" s="85"/>
      <c r="C91" s="385" t="s">
        <v>43</v>
      </c>
      <c r="D91" s="386"/>
      <c r="E91" s="386"/>
      <c r="F91" s="386"/>
      <c r="G91" s="386"/>
      <c r="H91" s="386"/>
      <c r="I91" s="387"/>
      <c r="J91" s="116">
        <v>232</v>
      </c>
      <c r="K91" s="159">
        <v>5</v>
      </c>
      <c r="L91" s="159">
        <v>1</v>
      </c>
      <c r="M91" s="140">
        <v>0</v>
      </c>
      <c r="N91" s="131">
        <v>0</v>
      </c>
      <c r="O91" s="151">
        <f>O92</f>
        <v>60000</v>
      </c>
      <c r="P91" s="151">
        <f t="shared" ref="P91:Q95" si="10">P92</f>
        <v>60000</v>
      </c>
      <c r="Q91" s="151">
        <f t="shared" si="10"/>
        <v>60000</v>
      </c>
    </row>
    <row r="92" spans="1:17" ht="33.75" customHeight="1">
      <c r="A92" s="90"/>
      <c r="B92" s="85"/>
      <c r="C92" s="91"/>
      <c r="D92" s="390" t="s">
        <v>221</v>
      </c>
      <c r="E92" s="391"/>
      <c r="F92" s="391"/>
      <c r="G92" s="391"/>
      <c r="H92" s="391"/>
      <c r="I92" s="392"/>
      <c r="J92" s="116">
        <v>232</v>
      </c>
      <c r="K92" s="160">
        <v>5</v>
      </c>
      <c r="L92" s="160">
        <v>1</v>
      </c>
      <c r="M92" s="141">
        <v>7700000000</v>
      </c>
      <c r="N92" s="132">
        <v>0</v>
      </c>
      <c r="O92" s="152">
        <f>O93</f>
        <v>60000</v>
      </c>
      <c r="P92" s="152">
        <f t="shared" si="10"/>
        <v>60000</v>
      </c>
      <c r="Q92" s="152">
        <f t="shared" si="10"/>
        <v>60000</v>
      </c>
    </row>
    <row r="93" spans="1:17" ht="23.25" customHeight="1">
      <c r="A93" s="90"/>
      <c r="B93" s="85"/>
      <c r="C93" s="91"/>
      <c r="D93" s="354" t="s">
        <v>238</v>
      </c>
      <c r="E93" s="355"/>
      <c r="F93" s="355"/>
      <c r="G93" s="355"/>
      <c r="H93" s="355"/>
      <c r="I93" s="356"/>
      <c r="J93" s="116">
        <v>232</v>
      </c>
      <c r="K93" s="160">
        <v>5</v>
      </c>
      <c r="L93" s="160">
        <v>1</v>
      </c>
      <c r="M93" s="141">
        <v>7730000000</v>
      </c>
      <c r="N93" s="132">
        <v>0</v>
      </c>
      <c r="O93" s="152">
        <f>O94</f>
        <v>60000</v>
      </c>
      <c r="P93" s="152">
        <f t="shared" si="10"/>
        <v>60000</v>
      </c>
      <c r="Q93" s="152">
        <f t="shared" si="10"/>
        <v>60000</v>
      </c>
    </row>
    <row r="94" spans="1:17" ht="51.75" customHeight="1">
      <c r="A94" s="90"/>
      <c r="B94" s="85"/>
      <c r="C94" s="91"/>
      <c r="D94" s="92"/>
      <c r="E94" s="354" t="s">
        <v>239</v>
      </c>
      <c r="F94" s="355"/>
      <c r="G94" s="355"/>
      <c r="H94" s="355"/>
      <c r="I94" s="356"/>
      <c r="J94" s="116">
        <v>232</v>
      </c>
      <c r="K94" s="160">
        <v>5</v>
      </c>
      <c r="L94" s="160">
        <v>1</v>
      </c>
      <c r="M94" s="141">
        <v>7730090140</v>
      </c>
      <c r="N94" s="132">
        <v>0</v>
      </c>
      <c r="O94" s="152">
        <f>O95</f>
        <v>60000</v>
      </c>
      <c r="P94" s="152">
        <f t="shared" si="10"/>
        <v>60000</v>
      </c>
      <c r="Q94" s="152">
        <f t="shared" si="10"/>
        <v>60000</v>
      </c>
    </row>
    <row r="95" spans="1:17" ht="30" customHeight="1">
      <c r="A95" s="90"/>
      <c r="B95" s="85"/>
      <c r="C95" s="91"/>
      <c r="D95" s="92"/>
      <c r="E95" s="92"/>
      <c r="F95" s="349" t="s">
        <v>213</v>
      </c>
      <c r="G95" s="349"/>
      <c r="H95" s="349"/>
      <c r="I95" s="349"/>
      <c r="J95" s="116">
        <v>232</v>
      </c>
      <c r="K95" s="160">
        <v>5</v>
      </c>
      <c r="L95" s="160">
        <v>1</v>
      </c>
      <c r="M95" s="141">
        <v>7730090140</v>
      </c>
      <c r="N95" s="132" t="s">
        <v>214</v>
      </c>
      <c r="O95" s="152">
        <f>O96</f>
        <v>60000</v>
      </c>
      <c r="P95" s="152">
        <f t="shared" si="10"/>
        <v>60000</v>
      </c>
      <c r="Q95" s="152">
        <f t="shared" si="10"/>
        <v>60000</v>
      </c>
    </row>
    <row r="96" spans="1:17" ht="21.75" customHeight="1">
      <c r="A96" s="90"/>
      <c r="B96" s="85"/>
      <c r="C96" s="91"/>
      <c r="D96" s="92"/>
      <c r="E96" s="92"/>
      <c r="F96" s="398" t="s">
        <v>228</v>
      </c>
      <c r="G96" s="399"/>
      <c r="H96" s="399"/>
      <c r="I96" s="400"/>
      <c r="J96" s="116">
        <v>232</v>
      </c>
      <c r="K96" s="160">
        <v>5</v>
      </c>
      <c r="L96" s="160">
        <v>1</v>
      </c>
      <c r="M96" s="141">
        <v>7730090140</v>
      </c>
      <c r="N96" s="132">
        <v>244</v>
      </c>
      <c r="O96" s="119">
        <v>60000</v>
      </c>
      <c r="P96" s="152">
        <v>60000</v>
      </c>
      <c r="Q96" s="152">
        <v>60000</v>
      </c>
    </row>
    <row r="97" spans="1:17" ht="24" customHeight="1">
      <c r="A97" s="90"/>
      <c r="B97" s="85"/>
      <c r="C97" s="346" t="s">
        <v>177</v>
      </c>
      <c r="D97" s="347"/>
      <c r="E97" s="347"/>
      <c r="F97" s="347"/>
      <c r="G97" s="347"/>
      <c r="H97" s="347"/>
      <c r="I97" s="348"/>
      <c r="J97" s="116">
        <v>232</v>
      </c>
      <c r="K97" s="159">
        <v>5</v>
      </c>
      <c r="L97" s="159">
        <v>2</v>
      </c>
      <c r="M97" s="140">
        <v>0</v>
      </c>
      <c r="N97" s="131">
        <v>0</v>
      </c>
      <c r="O97" s="152">
        <f t="shared" ref="O97:Q102" si="11">O98</f>
        <v>120000</v>
      </c>
      <c r="P97" s="152">
        <f t="shared" si="11"/>
        <v>0</v>
      </c>
      <c r="Q97" s="152">
        <f t="shared" si="11"/>
        <v>0</v>
      </c>
    </row>
    <row r="98" spans="1:17" ht="66" customHeight="1">
      <c r="A98" s="90"/>
      <c r="B98" s="85"/>
      <c r="C98" s="346" t="s">
        <v>206</v>
      </c>
      <c r="D98" s="347"/>
      <c r="E98" s="347"/>
      <c r="F98" s="347"/>
      <c r="G98" s="347"/>
      <c r="H98" s="347"/>
      <c r="I98" s="348"/>
      <c r="J98" s="116">
        <v>232</v>
      </c>
      <c r="K98" s="160">
        <v>5</v>
      </c>
      <c r="L98" s="160">
        <v>2</v>
      </c>
      <c r="M98" s="141">
        <v>6200000000</v>
      </c>
      <c r="N98" s="132">
        <v>0</v>
      </c>
      <c r="O98" s="152">
        <f t="shared" si="11"/>
        <v>120000</v>
      </c>
      <c r="P98" s="152">
        <f t="shared" si="11"/>
        <v>0</v>
      </c>
      <c r="Q98" s="152">
        <f t="shared" si="11"/>
        <v>0</v>
      </c>
    </row>
    <row r="99" spans="1:17" ht="18" customHeight="1">
      <c r="A99" s="90"/>
      <c r="B99" s="85"/>
      <c r="C99" s="346" t="s">
        <v>207</v>
      </c>
      <c r="D99" s="347"/>
      <c r="E99" s="347"/>
      <c r="F99" s="347"/>
      <c r="G99" s="347"/>
      <c r="H99" s="347"/>
      <c r="I99" s="348"/>
      <c r="J99" s="116">
        <v>232</v>
      </c>
      <c r="K99" s="160">
        <v>5</v>
      </c>
      <c r="L99" s="160">
        <v>2</v>
      </c>
      <c r="M99" s="141">
        <v>6240000000</v>
      </c>
      <c r="N99" s="132">
        <v>0</v>
      </c>
      <c r="O99" s="152">
        <f t="shared" si="11"/>
        <v>120000</v>
      </c>
      <c r="P99" s="152">
        <f t="shared" si="11"/>
        <v>0</v>
      </c>
      <c r="Q99" s="152">
        <f t="shared" si="11"/>
        <v>0</v>
      </c>
    </row>
    <row r="100" spans="1:17" ht="34.5" customHeight="1">
      <c r="A100" s="90"/>
      <c r="B100" s="85"/>
      <c r="C100" s="346" t="s">
        <v>240</v>
      </c>
      <c r="D100" s="347"/>
      <c r="E100" s="347"/>
      <c r="F100" s="347"/>
      <c r="G100" s="347"/>
      <c r="H100" s="347"/>
      <c r="I100" s="348"/>
      <c r="J100" s="116">
        <v>232</v>
      </c>
      <c r="K100" s="160">
        <v>5</v>
      </c>
      <c r="L100" s="160">
        <v>2</v>
      </c>
      <c r="M100" s="141">
        <v>6240600000</v>
      </c>
      <c r="N100" s="132">
        <v>0</v>
      </c>
      <c r="O100" s="152">
        <f t="shared" si="11"/>
        <v>120000</v>
      </c>
      <c r="P100" s="152">
        <f t="shared" si="11"/>
        <v>0</v>
      </c>
      <c r="Q100" s="152">
        <f t="shared" si="11"/>
        <v>0</v>
      </c>
    </row>
    <row r="101" spans="1:17" ht="24" customHeight="1">
      <c r="A101" s="90"/>
      <c r="B101" s="85"/>
      <c r="C101" s="354" t="s">
        <v>241</v>
      </c>
      <c r="D101" s="355"/>
      <c r="E101" s="355"/>
      <c r="F101" s="355"/>
      <c r="G101" s="355"/>
      <c r="H101" s="355"/>
      <c r="I101" s="356"/>
      <c r="J101" s="116">
        <v>232</v>
      </c>
      <c r="K101" s="160">
        <v>5</v>
      </c>
      <c r="L101" s="160">
        <v>2</v>
      </c>
      <c r="M101" s="141">
        <v>6240690120</v>
      </c>
      <c r="N101" s="132">
        <v>0</v>
      </c>
      <c r="O101" s="152">
        <f t="shared" si="11"/>
        <v>120000</v>
      </c>
      <c r="P101" s="152">
        <f t="shared" si="11"/>
        <v>0</v>
      </c>
      <c r="Q101" s="152">
        <f t="shared" si="11"/>
        <v>0</v>
      </c>
    </row>
    <row r="102" spans="1:17" ht="33" customHeight="1">
      <c r="A102" s="86"/>
      <c r="B102" s="94"/>
      <c r="C102" s="93"/>
      <c r="D102" s="87"/>
      <c r="E102" s="87"/>
      <c r="F102" s="390" t="s">
        <v>213</v>
      </c>
      <c r="G102" s="391"/>
      <c r="H102" s="391"/>
      <c r="I102" s="392"/>
      <c r="J102" s="116">
        <v>232</v>
      </c>
      <c r="K102" s="160">
        <v>5</v>
      </c>
      <c r="L102" s="160">
        <v>2</v>
      </c>
      <c r="M102" s="141">
        <v>6240690120</v>
      </c>
      <c r="N102" s="132">
        <v>240</v>
      </c>
      <c r="O102" s="152">
        <f t="shared" si="11"/>
        <v>120000</v>
      </c>
      <c r="P102" s="152">
        <f t="shared" si="11"/>
        <v>0</v>
      </c>
      <c r="Q102" s="152">
        <f t="shared" si="11"/>
        <v>0</v>
      </c>
    </row>
    <row r="103" spans="1:17" ht="21" customHeight="1">
      <c r="A103" s="86"/>
      <c r="B103" s="94"/>
      <c r="C103" s="93"/>
      <c r="D103" s="87"/>
      <c r="E103" s="87"/>
      <c r="F103" s="398" t="s">
        <v>228</v>
      </c>
      <c r="G103" s="399"/>
      <c r="H103" s="399"/>
      <c r="I103" s="400"/>
      <c r="J103" s="116">
        <v>232</v>
      </c>
      <c r="K103" s="160">
        <v>5</v>
      </c>
      <c r="L103" s="160">
        <v>2</v>
      </c>
      <c r="M103" s="141">
        <v>6240690120</v>
      </c>
      <c r="N103" s="132">
        <v>244</v>
      </c>
      <c r="O103" s="152">
        <v>120000</v>
      </c>
      <c r="P103" s="152">
        <v>0</v>
      </c>
      <c r="Q103" s="153">
        <v>0</v>
      </c>
    </row>
    <row r="104" spans="1:17" ht="20.25" customHeight="1">
      <c r="A104" s="90">
        <v>2.3208016240475001E+19</v>
      </c>
      <c r="B104" s="85"/>
      <c r="C104" s="385" t="s">
        <v>36</v>
      </c>
      <c r="D104" s="386"/>
      <c r="E104" s="386"/>
      <c r="F104" s="386"/>
      <c r="G104" s="386"/>
      <c r="H104" s="386"/>
      <c r="I104" s="387"/>
      <c r="J104" s="115">
        <v>232</v>
      </c>
      <c r="K104" s="159">
        <v>5</v>
      </c>
      <c r="L104" s="159">
        <v>3</v>
      </c>
      <c r="M104" s="140">
        <v>0</v>
      </c>
      <c r="N104" s="131">
        <v>0</v>
      </c>
      <c r="O104" s="151">
        <f t="shared" ref="O104:Q109" si="12">O105</f>
        <v>3293910.33</v>
      </c>
      <c r="P104" s="151">
        <f t="shared" si="12"/>
        <v>1861277.05</v>
      </c>
      <c r="Q104" s="151">
        <f t="shared" si="12"/>
        <v>2024611</v>
      </c>
    </row>
    <row r="105" spans="1:17" ht="63.75" customHeight="1">
      <c r="A105" s="90"/>
      <c r="B105" s="85"/>
      <c r="C105" s="346" t="s">
        <v>206</v>
      </c>
      <c r="D105" s="388"/>
      <c r="E105" s="388"/>
      <c r="F105" s="388"/>
      <c r="G105" s="388"/>
      <c r="H105" s="388"/>
      <c r="I105" s="389"/>
      <c r="J105" s="115">
        <v>232</v>
      </c>
      <c r="K105" s="159">
        <v>5</v>
      </c>
      <c r="L105" s="159">
        <v>3</v>
      </c>
      <c r="M105" s="142">
        <v>6200000000</v>
      </c>
      <c r="N105" s="131">
        <v>0</v>
      </c>
      <c r="O105" s="151">
        <f t="shared" si="12"/>
        <v>3293910.33</v>
      </c>
      <c r="P105" s="151">
        <f t="shared" si="12"/>
        <v>1861277.05</v>
      </c>
      <c r="Q105" s="151">
        <f t="shared" si="12"/>
        <v>2024611</v>
      </c>
    </row>
    <row r="106" spans="1:17" ht="27.75" customHeight="1">
      <c r="A106" s="90"/>
      <c r="B106" s="85"/>
      <c r="C106" s="346" t="s">
        <v>207</v>
      </c>
      <c r="D106" s="347"/>
      <c r="E106" s="347"/>
      <c r="F106" s="347"/>
      <c r="G106" s="347"/>
      <c r="H106" s="347"/>
      <c r="I106" s="348"/>
      <c r="J106" s="115">
        <v>232</v>
      </c>
      <c r="K106" s="159">
        <v>5</v>
      </c>
      <c r="L106" s="159">
        <v>3</v>
      </c>
      <c r="M106" s="158">
        <v>6240000000</v>
      </c>
      <c r="N106" s="131">
        <v>0</v>
      </c>
      <c r="O106" s="151">
        <f t="shared" si="12"/>
        <v>3293910.33</v>
      </c>
      <c r="P106" s="151">
        <f t="shared" si="12"/>
        <v>1861277.05</v>
      </c>
      <c r="Q106" s="151">
        <f t="shared" si="12"/>
        <v>2024611</v>
      </c>
    </row>
    <row r="107" spans="1:17" ht="33" customHeight="1">
      <c r="A107" s="90"/>
      <c r="B107" s="85"/>
      <c r="C107" s="379" t="s">
        <v>243</v>
      </c>
      <c r="D107" s="380"/>
      <c r="E107" s="380"/>
      <c r="F107" s="380"/>
      <c r="G107" s="380"/>
      <c r="H107" s="380"/>
      <c r="I107" s="381"/>
      <c r="J107" s="115">
        <v>232</v>
      </c>
      <c r="K107" s="159">
        <v>5</v>
      </c>
      <c r="L107" s="159">
        <v>3</v>
      </c>
      <c r="M107" s="158">
        <v>6240300000</v>
      </c>
      <c r="N107" s="131">
        <v>0</v>
      </c>
      <c r="O107" s="151">
        <f t="shared" si="12"/>
        <v>3293910.33</v>
      </c>
      <c r="P107" s="151">
        <f t="shared" si="12"/>
        <v>1861277.05</v>
      </c>
      <c r="Q107" s="151">
        <f t="shared" si="12"/>
        <v>2024611</v>
      </c>
    </row>
    <row r="108" spans="1:17" ht="37.5" customHeight="1">
      <c r="A108" s="90"/>
      <c r="B108" s="85"/>
      <c r="C108" s="91"/>
      <c r="D108" s="133"/>
      <c r="E108" s="358" t="s">
        <v>244</v>
      </c>
      <c r="F108" s="359"/>
      <c r="G108" s="359"/>
      <c r="H108" s="359"/>
      <c r="I108" s="360"/>
      <c r="J108" s="116">
        <v>232</v>
      </c>
      <c r="K108" s="160">
        <v>5</v>
      </c>
      <c r="L108" s="160">
        <v>3</v>
      </c>
      <c r="M108" s="143">
        <v>6240395310</v>
      </c>
      <c r="N108" s="132">
        <v>0</v>
      </c>
      <c r="O108" s="151">
        <f t="shared" si="12"/>
        <v>3293910.33</v>
      </c>
      <c r="P108" s="151">
        <f t="shared" si="12"/>
        <v>1861277.05</v>
      </c>
      <c r="Q108" s="151">
        <f t="shared" si="12"/>
        <v>2024611</v>
      </c>
    </row>
    <row r="109" spans="1:17" ht="36.75" customHeight="1">
      <c r="A109" s="90"/>
      <c r="B109" s="85"/>
      <c r="C109" s="91"/>
      <c r="D109" s="92"/>
      <c r="E109" s="92"/>
      <c r="F109" s="349" t="s">
        <v>213</v>
      </c>
      <c r="G109" s="349"/>
      <c r="H109" s="349"/>
      <c r="I109" s="349"/>
      <c r="J109" s="116">
        <v>232</v>
      </c>
      <c r="K109" s="160">
        <v>5</v>
      </c>
      <c r="L109" s="160">
        <v>3</v>
      </c>
      <c r="M109" s="143">
        <v>6240395310</v>
      </c>
      <c r="N109" s="132" t="s">
        <v>214</v>
      </c>
      <c r="O109" s="151">
        <f t="shared" si="12"/>
        <v>3293910.33</v>
      </c>
      <c r="P109" s="151">
        <f t="shared" si="12"/>
        <v>1861277.05</v>
      </c>
      <c r="Q109" s="151">
        <f t="shared" si="12"/>
        <v>2024611</v>
      </c>
    </row>
    <row r="110" spans="1:17" ht="24" customHeight="1">
      <c r="A110" s="90"/>
      <c r="B110" s="85"/>
      <c r="C110" s="91"/>
      <c r="D110" s="92"/>
      <c r="E110" s="92"/>
      <c r="F110" s="342" t="s">
        <v>228</v>
      </c>
      <c r="G110" s="342"/>
      <c r="H110" s="342"/>
      <c r="I110" s="342"/>
      <c r="J110" s="116">
        <v>232</v>
      </c>
      <c r="K110" s="160">
        <v>5</v>
      </c>
      <c r="L110" s="160">
        <v>3</v>
      </c>
      <c r="M110" s="143">
        <v>6240395310</v>
      </c>
      <c r="N110" s="132">
        <v>244</v>
      </c>
      <c r="O110" s="151">
        <v>3293910.33</v>
      </c>
      <c r="P110" s="152">
        <v>1861277.05</v>
      </c>
      <c r="Q110" s="206">
        <v>2024611</v>
      </c>
    </row>
    <row r="111" spans="1:17" ht="25.5" customHeight="1">
      <c r="A111" s="382" t="s">
        <v>245</v>
      </c>
      <c r="B111" s="383"/>
      <c r="C111" s="383"/>
      <c r="D111" s="383"/>
      <c r="E111" s="383"/>
      <c r="F111" s="383"/>
      <c r="G111" s="383"/>
      <c r="H111" s="383"/>
      <c r="I111" s="384"/>
      <c r="J111" s="115">
        <v>232</v>
      </c>
      <c r="K111" s="159">
        <v>8</v>
      </c>
      <c r="L111" s="159">
        <v>0</v>
      </c>
      <c r="M111" s="140">
        <v>0</v>
      </c>
      <c r="N111" s="131">
        <v>0</v>
      </c>
      <c r="O111" s="151">
        <f>O112</f>
        <v>8136200</v>
      </c>
      <c r="P111" s="151">
        <f t="shared" ref="P111:Q114" si="13">P112</f>
        <v>8368252</v>
      </c>
      <c r="Q111" s="151">
        <f t="shared" si="13"/>
        <v>8432100</v>
      </c>
    </row>
    <row r="112" spans="1:17" ht="24.75" customHeight="1">
      <c r="A112" s="90"/>
      <c r="B112" s="85"/>
      <c r="C112" s="385" t="s">
        <v>37</v>
      </c>
      <c r="D112" s="386"/>
      <c r="E112" s="386"/>
      <c r="F112" s="386"/>
      <c r="G112" s="386"/>
      <c r="H112" s="386"/>
      <c r="I112" s="387"/>
      <c r="J112" s="115">
        <v>232</v>
      </c>
      <c r="K112" s="159">
        <v>8</v>
      </c>
      <c r="L112" s="159">
        <v>1</v>
      </c>
      <c r="M112" s="140">
        <v>0</v>
      </c>
      <c r="N112" s="131">
        <v>0</v>
      </c>
      <c r="O112" s="151">
        <f>O113</f>
        <v>8136200</v>
      </c>
      <c r="P112" s="151">
        <f t="shared" si="13"/>
        <v>8368252</v>
      </c>
      <c r="Q112" s="151">
        <f t="shared" si="13"/>
        <v>8432100</v>
      </c>
    </row>
    <row r="113" spans="1:17" ht="63" customHeight="1">
      <c r="A113" s="90"/>
      <c r="B113" s="85"/>
      <c r="C113" s="346" t="s">
        <v>206</v>
      </c>
      <c r="D113" s="347"/>
      <c r="E113" s="347"/>
      <c r="F113" s="347"/>
      <c r="G113" s="347"/>
      <c r="H113" s="347"/>
      <c r="I113" s="348"/>
      <c r="J113" s="115">
        <v>232</v>
      </c>
      <c r="K113" s="159">
        <v>8</v>
      </c>
      <c r="L113" s="159">
        <v>1</v>
      </c>
      <c r="M113" s="140">
        <v>6200000000</v>
      </c>
      <c r="N113" s="131">
        <v>0</v>
      </c>
      <c r="O113" s="151">
        <f>O114</f>
        <v>8136200</v>
      </c>
      <c r="P113" s="151">
        <f t="shared" si="13"/>
        <v>8368252</v>
      </c>
      <c r="Q113" s="151">
        <f t="shared" si="13"/>
        <v>8432100</v>
      </c>
    </row>
    <row r="114" spans="1:17" ht="14.25">
      <c r="A114" s="90"/>
      <c r="B114" s="207"/>
      <c r="C114" s="346" t="s">
        <v>207</v>
      </c>
      <c r="D114" s="347"/>
      <c r="E114" s="347"/>
      <c r="F114" s="347"/>
      <c r="G114" s="347"/>
      <c r="H114" s="347"/>
      <c r="I114" s="348"/>
      <c r="J114" s="115">
        <v>232</v>
      </c>
      <c r="K114" s="159">
        <v>8</v>
      </c>
      <c r="L114" s="159">
        <v>1</v>
      </c>
      <c r="M114" s="158">
        <v>6240000000</v>
      </c>
      <c r="N114" s="131">
        <v>0</v>
      </c>
      <c r="O114" s="151">
        <f>O115</f>
        <v>8136200</v>
      </c>
      <c r="P114" s="151">
        <f t="shared" si="13"/>
        <v>8368252</v>
      </c>
      <c r="Q114" s="151">
        <f t="shared" si="13"/>
        <v>8432100</v>
      </c>
    </row>
    <row r="115" spans="1:17" ht="33.75" customHeight="1">
      <c r="A115" s="90"/>
      <c r="B115" s="85"/>
      <c r="C115" s="358" t="s">
        <v>246</v>
      </c>
      <c r="D115" s="359"/>
      <c r="E115" s="359"/>
      <c r="F115" s="359"/>
      <c r="G115" s="359"/>
      <c r="H115" s="359"/>
      <c r="I115" s="360"/>
      <c r="J115" s="116">
        <v>232</v>
      </c>
      <c r="K115" s="160">
        <v>8</v>
      </c>
      <c r="L115" s="160">
        <v>1</v>
      </c>
      <c r="M115" s="144">
        <v>6240400000</v>
      </c>
      <c r="N115" s="132">
        <v>0</v>
      </c>
      <c r="O115" s="152">
        <f>O120+O116+O122</f>
        <v>8136200</v>
      </c>
      <c r="P115" s="152">
        <f>P120+P116+P122</f>
        <v>8368252</v>
      </c>
      <c r="Q115" s="152">
        <f>Q120+Q116+Q122</f>
        <v>8432100</v>
      </c>
    </row>
    <row r="116" spans="1:17" ht="32.25" customHeight="1">
      <c r="A116" s="90"/>
      <c r="B116" s="85"/>
      <c r="C116" s="354" t="s">
        <v>249</v>
      </c>
      <c r="D116" s="355"/>
      <c r="E116" s="355"/>
      <c r="F116" s="355"/>
      <c r="G116" s="355"/>
      <c r="H116" s="355"/>
      <c r="I116" s="356"/>
      <c r="J116" s="116">
        <v>232</v>
      </c>
      <c r="K116" s="160">
        <v>8</v>
      </c>
      <c r="L116" s="160">
        <v>1</v>
      </c>
      <c r="M116" s="143">
        <v>6240495220</v>
      </c>
      <c r="N116" s="132">
        <v>0</v>
      </c>
      <c r="O116" s="152">
        <f>O117</f>
        <v>1300000</v>
      </c>
      <c r="P116" s="152">
        <f>P117</f>
        <v>1636152</v>
      </c>
      <c r="Q116" s="152">
        <f>Q117</f>
        <v>1700000</v>
      </c>
    </row>
    <row r="117" spans="1:17" ht="33" customHeight="1">
      <c r="A117" s="90"/>
      <c r="B117" s="85"/>
      <c r="C117" s="91"/>
      <c r="D117" s="92"/>
      <c r="E117" s="92"/>
      <c r="F117" s="354" t="s">
        <v>213</v>
      </c>
      <c r="G117" s="401"/>
      <c r="H117" s="401"/>
      <c r="I117" s="402"/>
      <c r="J117" s="116">
        <v>232</v>
      </c>
      <c r="K117" s="160">
        <v>8</v>
      </c>
      <c r="L117" s="160">
        <v>1</v>
      </c>
      <c r="M117" s="143">
        <v>6240495220</v>
      </c>
      <c r="N117" s="132">
        <v>240</v>
      </c>
      <c r="O117" s="152">
        <f>O118+O119</f>
        <v>1300000</v>
      </c>
      <c r="P117" s="152">
        <f>P118+P119</f>
        <v>1636152</v>
      </c>
      <c r="Q117" s="152">
        <f>Q118+Q119</f>
        <v>1700000</v>
      </c>
    </row>
    <row r="118" spans="1:17" ht="21" customHeight="1">
      <c r="A118" s="90"/>
      <c r="B118" s="85"/>
      <c r="C118" s="91"/>
      <c r="D118" s="92"/>
      <c r="E118" s="92"/>
      <c r="F118" s="342" t="s">
        <v>228</v>
      </c>
      <c r="G118" s="342"/>
      <c r="H118" s="342"/>
      <c r="I118" s="342"/>
      <c r="J118" s="116">
        <v>232</v>
      </c>
      <c r="K118" s="160">
        <v>8</v>
      </c>
      <c r="L118" s="160">
        <v>1</v>
      </c>
      <c r="M118" s="143">
        <v>6240495220</v>
      </c>
      <c r="N118" s="132">
        <v>244</v>
      </c>
      <c r="O118" s="152">
        <v>500000</v>
      </c>
      <c r="P118" s="152">
        <v>836152</v>
      </c>
      <c r="Q118" s="153">
        <v>900000</v>
      </c>
    </row>
    <row r="119" spans="1:17" ht="18.75" customHeight="1">
      <c r="A119" s="90"/>
      <c r="B119" s="85"/>
      <c r="C119" s="91"/>
      <c r="D119" s="92"/>
      <c r="E119" s="92"/>
      <c r="F119" s="354" t="s">
        <v>250</v>
      </c>
      <c r="G119" s="401"/>
      <c r="H119" s="401"/>
      <c r="I119" s="402"/>
      <c r="J119" s="116">
        <v>232</v>
      </c>
      <c r="K119" s="160">
        <v>8</v>
      </c>
      <c r="L119" s="160">
        <v>1</v>
      </c>
      <c r="M119" s="143">
        <v>6240495220</v>
      </c>
      <c r="N119" s="132">
        <v>247</v>
      </c>
      <c r="O119" s="152">
        <v>800000</v>
      </c>
      <c r="P119" s="152">
        <v>800000</v>
      </c>
      <c r="Q119" s="152">
        <v>800000</v>
      </c>
    </row>
    <row r="120" spans="1:17" ht="82.5" customHeight="1">
      <c r="A120" s="90"/>
      <c r="B120" s="85"/>
      <c r="C120" s="358" t="s">
        <v>247</v>
      </c>
      <c r="D120" s="359"/>
      <c r="E120" s="359"/>
      <c r="F120" s="359"/>
      <c r="G120" s="359"/>
      <c r="H120" s="359"/>
      <c r="I120" s="360"/>
      <c r="J120" s="116">
        <v>232</v>
      </c>
      <c r="K120" s="160">
        <v>8</v>
      </c>
      <c r="L120" s="160">
        <v>1</v>
      </c>
      <c r="M120" s="144" t="s">
        <v>248</v>
      </c>
      <c r="N120" s="132">
        <v>0</v>
      </c>
      <c r="O120" s="152">
        <f>O121</f>
        <v>5510000</v>
      </c>
      <c r="P120" s="152">
        <f>P121</f>
        <v>6732100</v>
      </c>
      <c r="Q120" s="152">
        <f>Q121</f>
        <v>6732100</v>
      </c>
    </row>
    <row r="121" spans="1:17" ht="24" customHeight="1">
      <c r="A121" s="90"/>
      <c r="B121" s="85"/>
      <c r="C121" s="91"/>
      <c r="D121" s="354" t="s">
        <v>126</v>
      </c>
      <c r="E121" s="355"/>
      <c r="F121" s="355"/>
      <c r="G121" s="355"/>
      <c r="H121" s="355"/>
      <c r="I121" s="356"/>
      <c r="J121" s="116">
        <v>232</v>
      </c>
      <c r="K121" s="160">
        <v>8</v>
      </c>
      <c r="L121" s="160">
        <v>1</v>
      </c>
      <c r="M121" s="144" t="s">
        <v>248</v>
      </c>
      <c r="N121" s="132">
        <v>540</v>
      </c>
      <c r="O121" s="152">
        <v>5510000</v>
      </c>
      <c r="P121" s="152">
        <v>6732100</v>
      </c>
      <c r="Q121" s="152">
        <v>6732100</v>
      </c>
    </row>
    <row r="122" spans="1:17" ht="57" customHeight="1">
      <c r="A122" s="112"/>
      <c r="B122" s="85"/>
      <c r="C122" s="354" t="s">
        <v>251</v>
      </c>
      <c r="D122" s="355"/>
      <c r="E122" s="355"/>
      <c r="F122" s="355"/>
      <c r="G122" s="355"/>
      <c r="H122" s="355"/>
      <c r="I122" s="356"/>
      <c r="J122" s="116">
        <v>232</v>
      </c>
      <c r="K122" s="160">
        <v>8</v>
      </c>
      <c r="L122" s="160">
        <v>1</v>
      </c>
      <c r="M122" s="144" t="s">
        <v>252</v>
      </c>
      <c r="N122" s="132">
        <v>0</v>
      </c>
      <c r="O122" s="152">
        <f>O123</f>
        <v>1326200</v>
      </c>
      <c r="P122" s="152">
        <f>P123</f>
        <v>0</v>
      </c>
      <c r="Q122" s="152">
        <f>Q123</f>
        <v>0</v>
      </c>
    </row>
    <row r="123" spans="1:17" ht="21.75" customHeight="1">
      <c r="A123" s="112"/>
      <c r="B123" s="85"/>
      <c r="C123" s="91"/>
      <c r="D123" s="92"/>
      <c r="E123" s="92"/>
      <c r="F123" s="390" t="s">
        <v>126</v>
      </c>
      <c r="G123" s="391"/>
      <c r="H123" s="391"/>
      <c r="I123" s="403"/>
      <c r="J123" s="116">
        <v>232</v>
      </c>
      <c r="K123" s="160">
        <v>8</v>
      </c>
      <c r="L123" s="160">
        <v>1</v>
      </c>
      <c r="M123" s="144" t="s">
        <v>252</v>
      </c>
      <c r="N123" s="132">
        <v>540</v>
      </c>
      <c r="O123" s="152">
        <v>1326200</v>
      </c>
      <c r="P123" s="152">
        <v>0</v>
      </c>
      <c r="Q123" s="152">
        <v>0</v>
      </c>
    </row>
    <row r="124" spans="1:17" ht="15.75" customHeight="1">
      <c r="A124" s="114"/>
      <c r="B124" s="377" t="s">
        <v>172</v>
      </c>
      <c r="C124" s="377"/>
      <c r="D124" s="377"/>
      <c r="E124" s="377"/>
      <c r="F124" s="377"/>
      <c r="G124" s="377"/>
      <c r="H124" s="377"/>
      <c r="I124" s="378"/>
      <c r="J124" s="115">
        <v>232</v>
      </c>
      <c r="K124" s="159">
        <v>10</v>
      </c>
      <c r="L124" s="159">
        <v>0</v>
      </c>
      <c r="M124" s="140">
        <v>0</v>
      </c>
      <c r="N124" s="131">
        <v>0</v>
      </c>
      <c r="O124" s="151">
        <f t="shared" ref="O124:Q131" si="14">O125</f>
        <v>116122.25</v>
      </c>
      <c r="P124" s="151">
        <f t="shared" si="14"/>
        <v>105000</v>
      </c>
      <c r="Q124" s="151">
        <f t="shared" si="14"/>
        <v>110000</v>
      </c>
    </row>
    <row r="125" spans="1:17" ht="19.5" customHeight="1">
      <c r="A125" s="114"/>
      <c r="B125" s="106"/>
      <c r="C125" s="347" t="s">
        <v>173</v>
      </c>
      <c r="D125" s="347"/>
      <c r="E125" s="347"/>
      <c r="F125" s="347"/>
      <c r="G125" s="347"/>
      <c r="H125" s="347"/>
      <c r="I125" s="348"/>
      <c r="J125" s="115">
        <v>232</v>
      </c>
      <c r="K125" s="159">
        <v>10</v>
      </c>
      <c r="L125" s="159">
        <v>1</v>
      </c>
      <c r="M125" s="140">
        <v>0</v>
      </c>
      <c r="N125" s="131">
        <v>0</v>
      </c>
      <c r="O125" s="151">
        <f t="shared" si="14"/>
        <v>116122.25</v>
      </c>
      <c r="P125" s="151">
        <f t="shared" si="14"/>
        <v>105000</v>
      </c>
      <c r="Q125" s="151">
        <f t="shared" si="14"/>
        <v>110000</v>
      </c>
    </row>
    <row r="126" spans="1:17" ht="64.5" customHeight="1">
      <c r="A126" s="114"/>
      <c r="B126" s="134"/>
      <c r="C126" s="346" t="s">
        <v>206</v>
      </c>
      <c r="D126" s="347"/>
      <c r="E126" s="347"/>
      <c r="F126" s="347"/>
      <c r="G126" s="347"/>
      <c r="H126" s="347"/>
      <c r="I126" s="348"/>
      <c r="J126" s="115">
        <v>232</v>
      </c>
      <c r="K126" s="159">
        <v>10</v>
      </c>
      <c r="L126" s="159">
        <v>1</v>
      </c>
      <c r="M126" s="140">
        <v>6200000000</v>
      </c>
      <c r="N126" s="131">
        <v>0</v>
      </c>
      <c r="O126" s="151">
        <f t="shared" si="14"/>
        <v>116122.25</v>
      </c>
      <c r="P126" s="151">
        <f t="shared" si="14"/>
        <v>105000</v>
      </c>
      <c r="Q126" s="151">
        <f t="shared" si="14"/>
        <v>110000</v>
      </c>
    </row>
    <row r="127" spans="1:17" ht="18.75" customHeight="1">
      <c r="A127" s="114"/>
      <c r="B127" s="134"/>
      <c r="C127" s="346" t="s">
        <v>207</v>
      </c>
      <c r="D127" s="347"/>
      <c r="E127" s="347"/>
      <c r="F127" s="347"/>
      <c r="G127" s="347"/>
      <c r="H127" s="347"/>
      <c r="I127" s="348"/>
      <c r="J127" s="115">
        <v>232</v>
      </c>
      <c r="K127" s="159">
        <v>10</v>
      </c>
      <c r="L127" s="159">
        <v>1</v>
      </c>
      <c r="M127" s="158">
        <v>6240000000</v>
      </c>
      <c r="N127" s="131">
        <v>0</v>
      </c>
      <c r="O127" s="151">
        <f t="shared" si="14"/>
        <v>116122.25</v>
      </c>
      <c r="P127" s="151">
        <f t="shared" si="14"/>
        <v>105000</v>
      </c>
      <c r="Q127" s="151">
        <f t="shared" si="14"/>
        <v>110000</v>
      </c>
    </row>
    <row r="128" spans="1:17" ht="34.5" customHeight="1">
      <c r="A128" s="114"/>
      <c r="B128" s="134"/>
      <c r="C128" s="355" t="s">
        <v>208</v>
      </c>
      <c r="D128" s="355"/>
      <c r="E128" s="355"/>
      <c r="F128" s="355"/>
      <c r="G128" s="355"/>
      <c r="H128" s="355"/>
      <c r="I128" s="356"/>
      <c r="J128" s="115">
        <v>232</v>
      </c>
      <c r="K128" s="160">
        <v>10</v>
      </c>
      <c r="L128" s="160">
        <v>1</v>
      </c>
      <c r="M128" s="143">
        <v>6240500000</v>
      </c>
      <c r="N128" s="132">
        <v>0</v>
      </c>
      <c r="O128" s="152">
        <f t="shared" si="14"/>
        <v>116122.25</v>
      </c>
      <c r="P128" s="152">
        <f t="shared" si="14"/>
        <v>105000</v>
      </c>
      <c r="Q128" s="152">
        <f t="shared" si="14"/>
        <v>110000</v>
      </c>
    </row>
    <row r="129" spans="1:17" ht="21.75" customHeight="1">
      <c r="A129" s="114"/>
      <c r="B129" s="134"/>
      <c r="C129" s="355" t="s">
        <v>253</v>
      </c>
      <c r="D129" s="355"/>
      <c r="E129" s="355"/>
      <c r="F129" s="355"/>
      <c r="G129" s="355"/>
      <c r="H129" s="355"/>
      <c r="I129" s="356"/>
      <c r="J129" s="115">
        <v>232</v>
      </c>
      <c r="K129" s="160">
        <v>10</v>
      </c>
      <c r="L129" s="160">
        <v>1</v>
      </c>
      <c r="M129" s="143">
        <v>6240525050</v>
      </c>
      <c r="N129" s="132">
        <v>0</v>
      </c>
      <c r="O129" s="152">
        <f t="shared" si="14"/>
        <v>116122.25</v>
      </c>
      <c r="P129" s="152">
        <f t="shared" si="14"/>
        <v>105000</v>
      </c>
      <c r="Q129" s="152">
        <f t="shared" si="14"/>
        <v>110000</v>
      </c>
    </row>
    <row r="130" spans="1:17" ht="24.75" customHeight="1">
      <c r="A130" s="114"/>
      <c r="B130" s="134"/>
      <c r="C130" s="355" t="s">
        <v>269</v>
      </c>
      <c r="D130" s="355"/>
      <c r="E130" s="355"/>
      <c r="F130" s="355"/>
      <c r="G130" s="355"/>
      <c r="H130" s="355"/>
      <c r="I130" s="356"/>
      <c r="J130" s="115">
        <v>232</v>
      </c>
      <c r="K130" s="160">
        <v>10</v>
      </c>
      <c r="L130" s="160">
        <v>1</v>
      </c>
      <c r="M130" s="143">
        <v>6240525050</v>
      </c>
      <c r="N130" s="132">
        <v>300</v>
      </c>
      <c r="O130" s="152">
        <f t="shared" si="14"/>
        <v>116122.25</v>
      </c>
      <c r="P130" s="152">
        <f t="shared" si="14"/>
        <v>105000</v>
      </c>
      <c r="Q130" s="152">
        <f t="shared" si="14"/>
        <v>110000</v>
      </c>
    </row>
    <row r="131" spans="1:17" ht="26.25" customHeight="1">
      <c r="A131" s="114"/>
      <c r="B131" s="134"/>
      <c r="C131" s="355" t="s">
        <v>254</v>
      </c>
      <c r="D131" s="355"/>
      <c r="E131" s="355"/>
      <c r="F131" s="355"/>
      <c r="G131" s="355"/>
      <c r="H131" s="355"/>
      <c r="I131" s="356"/>
      <c r="J131" s="115">
        <v>232</v>
      </c>
      <c r="K131" s="160">
        <v>10</v>
      </c>
      <c r="L131" s="160">
        <v>1</v>
      </c>
      <c r="M131" s="143">
        <v>6240525050</v>
      </c>
      <c r="N131" s="132">
        <v>310</v>
      </c>
      <c r="O131" s="152">
        <f t="shared" si="14"/>
        <v>116122.25</v>
      </c>
      <c r="P131" s="152">
        <f t="shared" si="14"/>
        <v>105000</v>
      </c>
      <c r="Q131" s="152">
        <f t="shared" si="14"/>
        <v>110000</v>
      </c>
    </row>
    <row r="132" spans="1:17" ht="21" customHeight="1">
      <c r="A132" s="114"/>
      <c r="B132" s="134"/>
      <c r="C132" s="355" t="s">
        <v>270</v>
      </c>
      <c r="D132" s="355"/>
      <c r="E132" s="355"/>
      <c r="F132" s="355"/>
      <c r="G132" s="355"/>
      <c r="H132" s="355"/>
      <c r="I132" s="356"/>
      <c r="J132" s="115">
        <v>232</v>
      </c>
      <c r="K132" s="160">
        <v>10</v>
      </c>
      <c r="L132" s="160">
        <v>1</v>
      </c>
      <c r="M132" s="143">
        <v>6240525050</v>
      </c>
      <c r="N132" s="132">
        <v>312</v>
      </c>
      <c r="O132" s="152">
        <v>116122.25</v>
      </c>
      <c r="P132" s="152">
        <v>105000</v>
      </c>
      <c r="Q132" s="152">
        <v>110000</v>
      </c>
    </row>
    <row r="133" spans="1:17" ht="14.25">
      <c r="A133" s="361" t="s">
        <v>255</v>
      </c>
      <c r="B133" s="362"/>
      <c r="C133" s="362"/>
      <c r="D133" s="362"/>
      <c r="E133" s="362"/>
      <c r="F133" s="362"/>
      <c r="G133" s="362"/>
      <c r="H133" s="362"/>
      <c r="I133" s="363"/>
      <c r="J133" s="115">
        <v>232</v>
      </c>
      <c r="K133" s="159">
        <v>11</v>
      </c>
      <c r="L133" s="159">
        <v>0</v>
      </c>
      <c r="M133" s="140">
        <v>0</v>
      </c>
      <c r="N133" s="131">
        <v>0</v>
      </c>
      <c r="O133" s="151">
        <f t="shared" ref="O133:Q139" si="15">O134</f>
        <v>50000</v>
      </c>
      <c r="P133" s="151">
        <f t="shared" si="15"/>
        <v>50000</v>
      </c>
      <c r="Q133" s="151">
        <f t="shared" si="15"/>
        <v>50000</v>
      </c>
    </row>
    <row r="134" spans="1:17" ht="14.25">
      <c r="A134" s="90"/>
      <c r="B134" s="85"/>
      <c r="C134" s="346" t="s">
        <v>256</v>
      </c>
      <c r="D134" s="347"/>
      <c r="E134" s="347"/>
      <c r="F134" s="347"/>
      <c r="G134" s="347"/>
      <c r="H134" s="347"/>
      <c r="I134" s="348"/>
      <c r="J134" s="115">
        <v>232</v>
      </c>
      <c r="K134" s="159">
        <v>11</v>
      </c>
      <c r="L134" s="159">
        <v>1</v>
      </c>
      <c r="M134" s="140">
        <v>0</v>
      </c>
      <c r="N134" s="131">
        <v>0</v>
      </c>
      <c r="O134" s="151">
        <f t="shared" si="15"/>
        <v>50000</v>
      </c>
      <c r="P134" s="151">
        <f t="shared" si="15"/>
        <v>50000</v>
      </c>
      <c r="Q134" s="151">
        <f t="shared" si="15"/>
        <v>50000</v>
      </c>
    </row>
    <row r="135" spans="1:17" ht="59.25" customHeight="1">
      <c r="A135" s="90"/>
      <c r="B135" s="85"/>
      <c r="C135" s="346" t="s">
        <v>206</v>
      </c>
      <c r="D135" s="347"/>
      <c r="E135" s="347"/>
      <c r="F135" s="347"/>
      <c r="G135" s="347"/>
      <c r="H135" s="347"/>
      <c r="I135" s="348"/>
      <c r="J135" s="115">
        <v>232</v>
      </c>
      <c r="K135" s="159">
        <v>11</v>
      </c>
      <c r="L135" s="159">
        <v>1</v>
      </c>
      <c r="M135" s="140">
        <v>6200000000</v>
      </c>
      <c r="N135" s="131">
        <v>0</v>
      </c>
      <c r="O135" s="151">
        <f t="shared" si="15"/>
        <v>50000</v>
      </c>
      <c r="P135" s="151">
        <f t="shared" si="15"/>
        <v>50000</v>
      </c>
      <c r="Q135" s="151">
        <f t="shared" si="15"/>
        <v>50000</v>
      </c>
    </row>
    <row r="136" spans="1:17" ht="18.75" customHeight="1">
      <c r="A136" s="90"/>
      <c r="B136" s="85"/>
      <c r="C136" s="346" t="s">
        <v>207</v>
      </c>
      <c r="D136" s="347"/>
      <c r="E136" s="347"/>
      <c r="F136" s="347"/>
      <c r="G136" s="347"/>
      <c r="H136" s="347"/>
      <c r="I136" s="348"/>
      <c r="J136" s="115">
        <v>232</v>
      </c>
      <c r="K136" s="159">
        <v>11</v>
      </c>
      <c r="L136" s="159">
        <v>1</v>
      </c>
      <c r="M136" s="158">
        <v>6240000000</v>
      </c>
      <c r="N136" s="131">
        <v>0</v>
      </c>
      <c r="O136" s="151">
        <f t="shared" si="15"/>
        <v>50000</v>
      </c>
      <c r="P136" s="151">
        <f t="shared" si="15"/>
        <v>50000</v>
      </c>
      <c r="Q136" s="151">
        <f t="shared" si="15"/>
        <v>50000</v>
      </c>
    </row>
    <row r="137" spans="1:17" ht="33.75" customHeight="1">
      <c r="A137" s="90"/>
      <c r="B137" s="85"/>
      <c r="C137" s="393" t="s">
        <v>246</v>
      </c>
      <c r="D137" s="394"/>
      <c r="E137" s="394"/>
      <c r="F137" s="394"/>
      <c r="G137" s="394"/>
      <c r="H137" s="394"/>
      <c r="I137" s="395"/>
      <c r="J137" s="116">
        <v>232</v>
      </c>
      <c r="K137" s="160">
        <v>11</v>
      </c>
      <c r="L137" s="160">
        <v>1</v>
      </c>
      <c r="M137" s="144">
        <v>6240400000</v>
      </c>
      <c r="N137" s="132">
        <v>0</v>
      </c>
      <c r="O137" s="152">
        <f t="shared" si="15"/>
        <v>50000</v>
      </c>
      <c r="P137" s="152">
        <f t="shared" si="15"/>
        <v>50000</v>
      </c>
      <c r="Q137" s="152">
        <f t="shared" si="15"/>
        <v>50000</v>
      </c>
    </row>
    <row r="138" spans="1:17" ht="26.25" customHeight="1">
      <c r="A138" s="90"/>
      <c r="B138" s="85"/>
      <c r="C138" s="393" t="s">
        <v>257</v>
      </c>
      <c r="D138" s="394"/>
      <c r="E138" s="394"/>
      <c r="F138" s="394"/>
      <c r="G138" s="394"/>
      <c r="H138" s="394"/>
      <c r="I138" s="395"/>
      <c r="J138" s="116">
        <v>232</v>
      </c>
      <c r="K138" s="160">
        <v>11</v>
      </c>
      <c r="L138" s="160">
        <v>1</v>
      </c>
      <c r="M138" s="143">
        <v>6240495240</v>
      </c>
      <c r="N138" s="132">
        <v>0</v>
      </c>
      <c r="O138" s="152">
        <f t="shared" si="15"/>
        <v>50000</v>
      </c>
      <c r="P138" s="152">
        <f t="shared" si="15"/>
        <v>50000</v>
      </c>
      <c r="Q138" s="152">
        <f t="shared" si="15"/>
        <v>50000</v>
      </c>
    </row>
    <row r="139" spans="1:17" ht="30.75" customHeight="1">
      <c r="A139" s="90"/>
      <c r="B139" s="85"/>
      <c r="C139" s="91"/>
      <c r="D139" s="87"/>
      <c r="E139" s="87"/>
      <c r="F139" s="342" t="s">
        <v>213</v>
      </c>
      <c r="G139" s="342"/>
      <c r="H139" s="342"/>
      <c r="I139" s="342"/>
      <c r="J139" s="116">
        <v>232</v>
      </c>
      <c r="K139" s="160">
        <v>11</v>
      </c>
      <c r="L139" s="160">
        <v>1</v>
      </c>
      <c r="M139" s="143">
        <v>6240495240</v>
      </c>
      <c r="N139" s="132">
        <v>240</v>
      </c>
      <c r="O139" s="152">
        <f t="shared" si="15"/>
        <v>50000</v>
      </c>
      <c r="P139" s="152">
        <f t="shared" si="15"/>
        <v>50000</v>
      </c>
      <c r="Q139" s="152">
        <f t="shared" si="15"/>
        <v>50000</v>
      </c>
    </row>
    <row r="140" spans="1:17" ht="18.75" customHeight="1">
      <c r="A140" s="90"/>
      <c r="B140" s="85"/>
      <c r="C140" s="91"/>
      <c r="D140" s="87"/>
      <c r="E140" s="87"/>
      <c r="F140" s="342" t="s">
        <v>228</v>
      </c>
      <c r="G140" s="342"/>
      <c r="H140" s="342"/>
      <c r="I140" s="342"/>
      <c r="J140" s="116">
        <v>232</v>
      </c>
      <c r="K140" s="160">
        <v>11</v>
      </c>
      <c r="L140" s="160">
        <v>1</v>
      </c>
      <c r="M140" s="143">
        <v>6240495240</v>
      </c>
      <c r="N140" s="132">
        <v>244</v>
      </c>
      <c r="O140" s="152">
        <v>50000</v>
      </c>
      <c r="P140" s="152">
        <v>50000</v>
      </c>
      <c r="Q140" s="153">
        <v>50000</v>
      </c>
    </row>
    <row r="141" spans="1:17" ht="14.25">
      <c r="A141" s="208"/>
      <c r="B141" s="370" t="s">
        <v>258</v>
      </c>
      <c r="C141" s="371"/>
      <c r="D141" s="371"/>
      <c r="E141" s="371"/>
      <c r="F141" s="371"/>
      <c r="G141" s="371"/>
      <c r="H141" s="371"/>
      <c r="I141" s="372"/>
      <c r="J141" s="145" t="s">
        <v>80</v>
      </c>
      <c r="K141" s="146" t="s">
        <v>80</v>
      </c>
      <c r="L141" s="147" t="s">
        <v>80</v>
      </c>
      <c r="M141" s="148" t="s">
        <v>80</v>
      </c>
      <c r="N141" s="147" t="s">
        <v>80</v>
      </c>
      <c r="O141" s="154">
        <f>O10+O54+O65+O81+O90+O111+O124+O133</f>
        <v>24261219.920000002</v>
      </c>
      <c r="P141" s="154">
        <f>P10+P54+P65+P81+P90+P111+P124+P133+P8</f>
        <v>24470251.630000003</v>
      </c>
      <c r="Q141" s="154">
        <f>Q10+Q54+Q65+Q81+Q90+Q111+Q124+Q133+Q8</f>
        <v>25493150</v>
      </c>
    </row>
  </sheetData>
  <mergeCells count="139">
    <mergeCell ref="D14:I14"/>
    <mergeCell ref="C13:I13"/>
    <mergeCell ref="A7:I7"/>
    <mergeCell ref="A10:I10"/>
    <mergeCell ref="E15:I15"/>
    <mergeCell ref="A8:I8"/>
    <mergeCell ref="A9:I9"/>
    <mergeCell ref="C56:I56"/>
    <mergeCell ref="F28:I28"/>
    <mergeCell ref="F17:I17"/>
    <mergeCell ref="C11:I11"/>
    <mergeCell ref="F18:I18"/>
    <mergeCell ref="F24:I24"/>
    <mergeCell ref="D22:I22"/>
    <mergeCell ref="M1:Q1"/>
    <mergeCell ref="M3:Q3"/>
    <mergeCell ref="C12:I12"/>
    <mergeCell ref="F52:I52"/>
    <mergeCell ref="P2:Q2"/>
    <mergeCell ref="A4:Q5"/>
    <mergeCell ref="F16:I16"/>
    <mergeCell ref="C19:I19"/>
    <mergeCell ref="C21:I21"/>
    <mergeCell ref="F40:I40"/>
    <mergeCell ref="F30:I30"/>
    <mergeCell ref="C38:I38"/>
    <mergeCell ref="C20:I20"/>
    <mergeCell ref="E23:I23"/>
    <mergeCell ref="F27:I27"/>
    <mergeCell ref="C36:I36"/>
    <mergeCell ref="F32:I32"/>
    <mergeCell ref="F29:I29"/>
    <mergeCell ref="C41:I41"/>
    <mergeCell ref="C43:I43"/>
    <mergeCell ref="C44:I44"/>
    <mergeCell ref="C48:I48"/>
    <mergeCell ref="C47:I47"/>
    <mergeCell ref="C46:I46"/>
    <mergeCell ref="C45:I45"/>
    <mergeCell ref="F25:I25"/>
    <mergeCell ref="F26:I26"/>
    <mergeCell ref="F34:I34"/>
    <mergeCell ref="F33:I33"/>
    <mergeCell ref="F39:I39"/>
    <mergeCell ref="C37:I37"/>
    <mergeCell ref="C35:I35"/>
    <mergeCell ref="F31:I31"/>
    <mergeCell ref="C120:I120"/>
    <mergeCell ref="C85:I85"/>
    <mergeCell ref="C97:I97"/>
    <mergeCell ref="C42:I42"/>
    <mergeCell ref="C50:I50"/>
    <mergeCell ref="C55:I55"/>
    <mergeCell ref="A90:I90"/>
    <mergeCell ref="C98:I98"/>
    <mergeCell ref="C99:I99"/>
    <mergeCell ref="F96:I96"/>
    <mergeCell ref="B124:I124"/>
    <mergeCell ref="C132:I132"/>
    <mergeCell ref="C128:I128"/>
    <mergeCell ref="D121:I121"/>
    <mergeCell ref="F117:I117"/>
    <mergeCell ref="C113:I113"/>
    <mergeCell ref="F139:I139"/>
    <mergeCell ref="C134:I134"/>
    <mergeCell ref="C129:I129"/>
    <mergeCell ref="C130:I130"/>
    <mergeCell ref="C115:I115"/>
    <mergeCell ref="F87:I87"/>
    <mergeCell ref="C91:I91"/>
    <mergeCell ref="E88:I88"/>
    <mergeCell ref="F89:I89"/>
    <mergeCell ref="D92:I92"/>
    <mergeCell ref="A133:I133"/>
    <mergeCell ref="C137:I137"/>
    <mergeCell ref="C131:I131"/>
    <mergeCell ref="C127:I127"/>
    <mergeCell ref="B141:I141"/>
    <mergeCell ref="C112:I112"/>
    <mergeCell ref="F118:I118"/>
    <mergeCell ref="F119:I119"/>
    <mergeCell ref="F123:I123"/>
    <mergeCell ref="C138:I138"/>
    <mergeCell ref="F103:I103"/>
    <mergeCell ref="D93:I93"/>
    <mergeCell ref="F102:I102"/>
    <mergeCell ref="E94:I94"/>
    <mergeCell ref="C114:I114"/>
    <mergeCell ref="F140:I140"/>
    <mergeCell ref="C136:I136"/>
    <mergeCell ref="C125:I125"/>
    <mergeCell ref="C126:I126"/>
    <mergeCell ref="C135:I135"/>
    <mergeCell ref="F72:I72"/>
    <mergeCell ref="C74:I74"/>
    <mergeCell ref="C75:I75"/>
    <mergeCell ref="C76:I76"/>
    <mergeCell ref="F73:I73"/>
    <mergeCell ref="C122:I122"/>
    <mergeCell ref="C116:I116"/>
    <mergeCell ref="F95:I95"/>
    <mergeCell ref="C84:I84"/>
    <mergeCell ref="C86:I86"/>
    <mergeCell ref="C77:I77"/>
    <mergeCell ref="A81:I81"/>
    <mergeCell ref="F79:I79"/>
    <mergeCell ref="C83:I83"/>
    <mergeCell ref="F80:I80"/>
    <mergeCell ref="D78:I78"/>
    <mergeCell ref="C82:I82"/>
    <mergeCell ref="C69:I69"/>
    <mergeCell ref="C58:I58"/>
    <mergeCell ref="F71:I71"/>
    <mergeCell ref="C70:I70"/>
    <mergeCell ref="C66:I66"/>
    <mergeCell ref="F64:I64"/>
    <mergeCell ref="C59:I59"/>
    <mergeCell ref="F60:I60"/>
    <mergeCell ref="C67:I67"/>
    <mergeCell ref="E51:I51"/>
    <mergeCell ref="C49:I49"/>
    <mergeCell ref="C68:I68"/>
    <mergeCell ref="F63:I63"/>
    <mergeCell ref="C57:I57"/>
    <mergeCell ref="F61:I61"/>
    <mergeCell ref="F62:I62"/>
    <mergeCell ref="A54:I54"/>
    <mergeCell ref="F53:I53"/>
    <mergeCell ref="A65:I65"/>
    <mergeCell ref="C101:I101"/>
    <mergeCell ref="C100:I100"/>
    <mergeCell ref="A111:I111"/>
    <mergeCell ref="F109:I109"/>
    <mergeCell ref="C104:I104"/>
    <mergeCell ref="C106:I106"/>
    <mergeCell ref="F110:I110"/>
    <mergeCell ref="E108:I108"/>
    <mergeCell ref="C107:I107"/>
    <mergeCell ref="C105:I105"/>
  </mergeCells>
  <phoneticPr fontId="5" type="noConversion"/>
  <pageMargins left="0.70866141732283472" right="0.70866141732283472" top="0.74803149606299213" bottom="0.49" header="0.31496062992125984" footer="0.31496062992125984"/>
  <pageSetup paperSize="9" scale="8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P98"/>
  <sheetViews>
    <sheetView zoomScale="85" zoomScaleNormal="85" workbookViewId="0">
      <selection activeCell="P98" sqref="A1:P98"/>
    </sheetView>
  </sheetViews>
  <sheetFormatPr defaultRowHeight="12.75"/>
  <cols>
    <col min="1" max="4" width="0.7109375" customWidth="1"/>
    <col min="5" max="5" width="1" customWidth="1"/>
    <col min="6" max="6" width="13.5703125" customWidth="1"/>
    <col min="7" max="7" width="13.42578125" customWidth="1"/>
    <col min="8" max="8" width="13.5703125" customWidth="1"/>
    <col min="9" max="9" width="16.140625" customWidth="1"/>
    <col min="10" max="10" width="12.42578125" style="178" customWidth="1"/>
    <col min="11" max="11" width="6.7109375" customWidth="1"/>
    <col min="12" max="12" width="6.5703125" customWidth="1"/>
    <col min="13" max="13" width="7.5703125" customWidth="1"/>
    <col min="14" max="14" width="13.7109375" customWidth="1"/>
    <col min="15" max="15" width="14.42578125" customWidth="1"/>
    <col min="16" max="16" width="14" customWidth="1"/>
  </cols>
  <sheetData>
    <row r="1" spans="1:16" ht="21" customHeight="1">
      <c r="A1" s="163"/>
      <c r="B1" s="163"/>
      <c r="C1" s="163"/>
      <c r="D1" s="163"/>
      <c r="E1" s="163"/>
      <c r="F1" s="163"/>
      <c r="G1" s="163"/>
      <c r="H1" s="163"/>
      <c r="I1" s="84"/>
      <c r="J1" s="179"/>
      <c r="K1" s="179"/>
      <c r="L1" s="179"/>
      <c r="M1" s="179"/>
      <c r="N1" s="179"/>
      <c r="O1" s="408" t="s">
        <v>271</v>
      </c>
      <c r="P1" s="408"/>
    </row>
    <row r="2" spans="1:16" ht="16.5" customHeight="1">
      <c r="A2" s="84"/>
      <c r="B2" s="84"/>
      <c r="C2" s="84"/>
      <c r="D2" s="84"/>
      <c r="E2" s="84"/>
      <c r="F2" s="84"/>
      <c r="G2" s="84"/>
      <c r="H2" s="84"/>
      <c r="I2" s="84"/>
      <c r="J2" s="179"/>
      <c r="K2" s="179"/>
      <c r="L2" s="179"/>
      <c r="M2" s="179"/>
      <c r="N2" s="179"/>
      <c r="O2" s="420" t="s">
        <v>272</v>
      </c>
      <c r="P2" s="420"/>
    </row>
    <row r="3" spans="1:16" ht="24" customHeight="1">
      <c r="A3" s="84"/>
      <c r="B3" s="84"/>
      <c r="C3" s="84"/>
      <c r="D3" s="84"/>
      <c r="E3" s="84"/>
      <c r="F3" s="84"/>
      <c r="G3" s="84"/>
      <c r="H3" s="84"/>
      <c r="I3" s="84"/>
      <c r="J3" s="179"/>
      <c r="K3" s="179"/>
      <c r="L3" s="179"/>
      <c r="M3" s="420" t="s">
        <v>293</v>
      </c>
      <c r="N3" s="420"/>
      <c r="O3" s="420"/>
      <c r="P3" s="420"/>
    </row>
    <row r="4" spans="1:16" ht="14.25" customHeight="1">
      <c r="A4" s="84"/>
      <c r="B4" s="84"/>
      <c r="C4" s="84"/>
      <c r="D4" s="84"/>
      <c r="E4" s="84"/>
      <c r="F4" s="84"/>
      <c r="G4" s="84"/>
      <c r="H4" s="84"/>
      <c r="I4" s="84"/>
      <c r="J4" s="179"/>
      <c r="K4" s="179"/>
      <c r="L4" s="179"/>
      <c r="M4" s="179"/>
      <c r="N4" s="421" t="s">
        <v>298</v>
      </c>
      <c r="O4" s="421"/>
      <c r="P4" s="421"/>
    </row>
    <row r="5" spans="1:16" ht="9.75" customHeight="1">
      <c r="A5" s="84"/>
      <c r="B5" s="84"/>
      <c r="C5" s="84"/>
      <c r="D5" s="84"/>
      <c r="E5" s="84"/>
      <c r="F5" s="84"/>
      <c r="G5" s="84"/>
      <c r="H5" s="84"/>
      <c r="I5" s="84"/>
      <c r="J5" s="179"/>
      <c r="K5" s="179"/>
      <c r="L5" s="179"/>
      <c r="M5" s="179"/>
      <c r="N5" s="180"/>
      <c r="O5" s="180"/>
      <c r="P5" s="180"/>
    </row>
    <row r="6" spans="1:16" ht="7.5" customHeight="1">
      <c r="A6" s="84"/>
      <c r="B6" s="84"/>
      <c r="C6" s="84"/>
      <c r="D6" s="84"/>
      <c r="E6" s="84"/>
      <c r="F6" s="84"/>
      <c r="G6" s="84"/>
      <c r="H6" s="84"/>
      <c r="I6" s="84"/>
      <c r="J6" s="179"/>
      <c r="K6" s="179"/>
      <c r="L6" s="179"/>
      <c r="M6" s="179"/>
      <c r="N6" s="180"/>
      <c r="O6" s="180"/>
      <c r="P6" s="180"/>
    </row>
    <row r="7" spans="1:16" ht="38.25" customHeight="1">
      <c r="A7" s="415" t="s">
        <v>291</v>
      </c>
      <c r="B7" s="415"/>
      <c r="C7" s="415"/>
      <c r="D7" s="415"/>
      <c r="E7" s="415"/>
      <c r="F7" s="415"/>
      <c r="G7" s="415"/>
      <c r="H7" s="415"/>
      <c r="I7" s="415"/>
      <c r="J7" s="415"/>
      <c r="K7" s="415"/>
      <c r="L7" s="415"/>
      <c r="M7" s="415"/>
      <c r="N7" s="415"/>
      <c r="O7" s="415"/>
      <c r="P7" s="415"/>
    </row>
    <row r="8" spans="1:16" ht="35.25" customHeight="1">
      <c r="A8" s="415"/>
      <c r="B8" s="415"/>
      <c r="C8" s="415"/>
      <c r="D8" s="415"/>
      <c r="E8" s="415"/>
      <c r="F8" s="415"/>
      <c r="G8" s="415"/>
      <c r="H8" s="415"/>
      <c r="I8" s="415"/>
      <c r="J8" s="415"/>
      <c r="K8" s="415"/>
      <c r="L8" s="415"/>
      <c r="M8" s="415"/>
      <c r="N8" s="415"/>
      <c r="O8" s="415"/>
      <c r="P8" s="415"/>
    </row>
    <row r="9" spans="1:16" ht="18.75">
      <c r="A9" s="84" t="s">
        <v>199</v>
      </c>
      <c r="B9" s="84"/>
      <c r="C9" s="84"/>
      <c r="D9" s="84"/>
      <c r="E9" s="84"/>
      <c r="F9" s="84"/>
      <c r="G9" s="84"/>
      <c r="H9" s="84"/>
      <c r="I9" s="84"/>
      <c r="J9" s="164"/>
      <c r="K9" s="165"/>
      <c r="L9" s="165"/>
      <c r="M9" s="164"/>
      <c r="N9" s="309"/>
      <c r="O9" s="309"/>
      <c r="P9" s="191"/>
    </row>
    <row r="10" spans="1:16" ht="15">
      <c r="A10" s="166"/>
      <c r="B10" s="166"/>
      <c r="C10" s="166"/>
      <c r="D10" s="166"/>
      <c r="E10" s="166"/>
      <c r="F10" s="166"/>
      <c r="G10" s="166"/>
      <c r="H10" s="166"/>
      <c r="I10" s="166"/>
      <c r="J10" s="167"/>
      <c r="K10" s="168"/>
      <c r="L10" s="168"/>
      <c r="M10" s="167"/>
      <c r="N10" s="310"/>
      <c r="O10" s="310"/>
      <c r="P10" s="311" t="s">
        <v>200</v>
      </c>
    </row>
    <row r="11" spans="1:16" ht="14.25">
      <c r="A11" s="416" t="s">
        <v>201</v>
      </c>
      <c r="B11" s="416"/>
      <c r="C11" s="416"/>
      <c r="D11" s="416"/>
      <c r="E11" s="416"/>
      <c r="F11" s="416"/>
      <c r="G11" s="416"/>
      <c r="H11" s="416"/>
      <c r="I11" s="416"/>
      <c r="J11" s="170" t="s">
        <v>202</v>
      </c>
      <c r="K11" s="170" t="s">
        <v>154</v>
      </c>
      <c r="L11" s="170" t="s">
        <v>155</v>
      </c>
      <c r="M11" s="170" t="s">
        <v>273</v>
      </c>
      <c r="N11" s="170">
        <v>2026</v>
      </c>
      <c r="O11" s="170">
        <v>2027</v>
      </c>
      <c r="P11" s="312">
        <v>2028</v>
      </c>
    </row>
    <row r="12" spans="1:16" ht="14.25">
      <c r="A12" s="169"/>
      <c r="B12" s="169"/>
      <c r="C12" s="169"/>
      <c r="D12" s="417" t="s">
        <v>204</v>
      </c>
      <c r="E12" s="418"/>
      <c r="F12" s="418"/>
      <c r="G12" s="418"/>
      <c r="H12" s="418"/>
      <c r="I12" s="419"/>
      <c r="J12" s="171">
        <v>0</v>
      </c>
      <c r="K12" s="172">
        <v>0</v>
      </c>
      <c r="L12" s="172">
        <v>0</v>
      </c>
      <c r="M12" s="173">
        <v>0</v>
      </c>
      <c r="N12" s="181">
        <v>0</v>
      </c>
      <c r="O12" s="181">
        <f>'прил №5'!P8</f>
        <v>594075</v>
      </c>
      <c r="P12" s="182">
        <f>'прил №5'!Q8</f>
        <v>1229500</v>
      </c>
    </row>
    <row r="13" spans="1:16" ht="61.5" customHeight="1">
      <c r="A13" s="112"/>
      <c r="B13" s="85"/>
      <c r="C13" s="91"/>
      <c r="D13" s="357" t="s">
        <v>206</v>
      </c>
      <c r="E13" s="357"/>
      <c r="F13" s="357"/>
      <c r="G13" s="357"/>
      <c r="H13" s="357"/>
      <c r="I13" s="357"/>
      <c r="J13" s="192">
        <v>6200000000</v>
      </c>
      <c r="K13" s="183">
        <v>0</v>
      </c>
      <c r="L13" s="183">
        <v>0</v>
      </c>
      <c r="M13" s="131">
        <v>0</v>
      </c>
      <c r="N13" s="176">
        <f>N14</f>
        <v>24186219.920000002</v>
      </c>
      <c r="O13" s="176">
        <f>O14</f>
        <v>23801176.630000003</v>
      </c>
      <c r="P13" s="176">
        <f>P14</f>
        <v>24188650</v>
      </c>
    </row>
    <row r="14" spans="1:16" ht="18" customHeight="1">
      <c r="A14" s="112"/>
      <c r="B14" s="85"/>
      <c r="C14" s="91"/>
      <c r="D14" s="346" t="s">
        <v>207</v>
      </c>
      <c r="E14" s="347"/>
      <c r="F14" s="347"/>
      <c r="G14" s="347"/>
      <c r="H14" s="347"/>
      <c r="I14" s="348"/>
      <c r="J14" s="313">
        <v>6240000000</v>
      </c>
      <c r="K14" s="183">
        <v>0</v>
      </c>
      <c r="L14" s="183">
        <v>0</v>
      </c>
      <c r="M14" s="131">
        <v>0</v>
      </c>
      <c r="N14" s="176">
        <f>N15+N24+N29+N34+N51+N83</f>
        <v>24186219.920000002</v>
      </c>
      <c r="O14" s="176">
        <f>O15+O24+O29+O34+O51+O83</f>
        <v>23801176.630000003</v>
      </c>
      <c r="P14" s="176">
        <f>P15+P24+P29+P34+P51+P83</f>
        <v>24188650</v>
      </c>
    </row>
    <row r="15" spans="1:16" ht="17.25" customHeight="1">
      <c r="A15" s="112"/>
      <c r="B15" s="85"/>
      <c r="C15" s="91"/>
      <c r="D15" s="422" t="s">
        <v>230</v>
      </c>
      <c r="E15" s="422"/>
      <c r="F15" s="422"/>
      <c r="G15" s="422"/>
      <c r="H15" s="422"/>
      <c r="I15" s="422"/>
      <c r="J15" s="192">
        <v>6240100000</v>
      </c>
      <c r="K15" s="183">
        <v>0</v>
      </c>
      <c r="L15" s="183">
        <v>0</v>
      </c>
      <c r="M15" s="131">
        <v>0</v>
      </c>
      <c r="N15" s="176">
        <f>N16+N20</f>
        <v>560000</v>
      </c>
      <c r="O15" s="176">
        <f>O16+O20</f>
        <v>210000</v>
      </c>
      <c r="P15" s="176">
        <f>P16+P20</f>
        <v>210000</v>
      </c>
    </row>
    <row r="16" spans="1:16" ht="18.75" customHeight="1">
      <c r="A16" s="112"/>
      <c r="B16" s="85"/>
      <c r="C16" s="91"/>
      <c r="D16" s="357" t="s">
        <v>232</v>
      </c>
      <c r="E16" s="357"/>
      <c r="F16" s="357"/>
      <c r="G16" s="357"/>
      <c r="H16" s="357"/>
      <c r="I16" s="357"/>
      <c r="J16" s="192">
        <v>6240120040</v>
      </c>
      <c r="K16" s="183">
        <v>0</v>
      </c>
      <c r="L16" s="183">
        <v>0</v>
      </c>
      <c r="M16" s="131">
        <v>0</v>
      </c>
      <c r="N16" s="176">
        <f>N17</f>
        <v>10000</v>
      </c>
      <c r="O16" s="176">
        <f t="shared" ref="O16:P18" si="0">O17</f>
        <v>10000</v>
      </c>
      <c r="P16" s="176">
        <f t="shared" si="0"/>
        <v>10000</v>
      </c>
    </row>
    <row r="17" spans="1:16" ht="32.25" customHeight="1">
      <c r="A17" s="112"/>
      <c r="B17" s="85"/>
      <c r="C17" s="91"/>
      <c r="D17" s="174"/>
      <c r="E17" s="174"/>
      <c r="F17" s="358" t="s">
        <v>229</v>
      </c>
      <c r="G17" s="359"/>
      <c r="H17" s="359"/>
      <c r="I17" s="360"/>
      <c r="J17" s="186">
        <v>6240120040</v>
      </c>
      <c r="K17" s="184">
        <v>3</v>
      </c>
      <c r="L17" s="184">
        <v>0</v>
      </c>
      <c r="M17" s="132">
        <v>0</v>
      </c>
      <c r="N17" s="185">
        <f>N18</f>
        <v>10000</v>
      </c>
      <c r="O17" s="185">
        <f t="shared" si="0"/>
        <v>10000</v>
      </c>
      <c r="P17" s="185">
        <f t="shared" si="0"/>
        <v>10000</v>
      </c>
    </row>
    <row r="18" spans="1:16" ht="30.75" customHeight="1">
      <c r="A18" s="112"/>
      <c r="B18" s="85"/>
      <c r="C18" s="91"/>
      <c r="D18" s="174"/>
      <c r="E18" s="174"/>
      <c r="F18" s="358" t="s">
        <v>44</v>
      </c>
      <c r="G18" s="359"/>
      <c r="H18" s="359"/>
      <c r="I18" s="360"/>
      <c r="J18" s="186">
        <v>6240120040</v>
      </c>
      <c r="K18" s="184">
        <v>3</v>
      </c>
      <c r="L18" s="184">
        <v>14</v>
      </c>
      <c r="M18" s="132">
        <v>0</v>
      </c>
      <c r="N18" s="185">
        <f>N19</f>
        <v>10000</v>
      </c>
      <c r="O18" s="185">
        <f t="shared" si="0"/>
        <v>10000</v>
      </c>
      <c r="P18" s="185">
        <f t="shared" si="0"/>
        <v>10000</v>
      </c>
    </row>
    <row r="19" spans="1:16" ht="32.25" customHeight="1">
      <c r="A19" s="112"/>
      <c r="B19" s="85"/>
      <c r="C19" s="91"/>
      <c r="D19" s="174"/>
      <c r="E19" s="174"/>
      <c r="F19" s="354" t="s">
        <v>213</v>
      </c>
      <c r="G19" s="355"/>
      <c r="H19" s="355"/>
      <c r="I19" s="356"/>
      <c r="J19" s="186">
        <v>6240120040</v>
      </c>
      <c r="K19" s="184">
        <v>3</v>
      </c>
      <c r="L19" s="184">
        <v>14</v>
      </c>
      <c r="M19" s="132">
        <v>240</v>
      </c>
      <c r="N19" s="185">
        <f>'прил №5'!O79</f>
        <v>10000</v>
      </c>
      <c r="O19" s="185">
        <f>'прил №5'!P79</f>
        <v>10000</v>
      </c>
      <c r="P19" s="185">
        <f>'прил №5'!Q79</f>
        <v>10000</v>
      </c>
    </row>
    <row r="20" spans="1:16" ht="28.5" customHeight="1">
      <c r="A20" s="112"/>
      <c r="B20" s="85"/>
      <c r="C20" s="91"/>
      <c r="D20" s="346" t="s">
        <v>231</v>
      </c>
      <c r="E20" s="347"/>
      <c r="F20" s="347"/>
      <c r="G20" s="347"/>
      <c r="H20" s="347"/>
      <c r="I20" s="348"/>
      <c r="J20" s="192">
        <v>6240195020</v>
      </c>
      <c r="K20" s="183">
        <v>0</v>
      </c>
      <c r="L20" s="183">
        <v>0</v>
      </c>
      <c r="M20" s="131">
        <v>0</v>
      </c>
      <c r="N20" s="176">
        <f>N21</f>
        <v>550000</v>
      </c>
      <c r="O20" s="176">
        <f t="shared" ref="O20:P22" si="1">O21</f>
        <v>200000</v>
      </c>
      <c r="P20" s="176">
        <f t="shared" si="1"/>
        <v>200000</v>
      </c>
    </row>
    <row r="21" spans="1:16" ht="31.5" customHeight="1">
      <c r="A21" s="112"/>
      <c r="B21" s="85"/>
      <c r="C21" s="91"/>
      <c r="D21" s="92"/>
      <c r="E21" s="92"/>
      <c r="F21" s="342" t="s">
        <v>229</v>
      </c>
      <c r="G21" s="342"/>
      <c r="H21" s="342"/>
      <c r="I21" s="342"/>
      <c r="J21" s="186">
        <v>6240195020</v>
      </c>
      <c r="K21" s="184">
        <v>3</v>
      </c>
      <c r="L21" s="184">
        <v>0</v>
      </c>
      <c r="M21" s="132">
        <v>0</v>
      </c>
      <c r="N21" s="185">
        <f>N22</f>
        <v>550000</v>
      </c>
      <c r="O21" s="185">
        <f t="shared" si="1"/>
        <v>200000</v>
      </c>
      <c r="P21" s="185">
        <f t="shared" si="1"/>
        <v>200000</v>
      </c>
    </row>
    <row r="22" spans="1:16" ht="33.75" customHeight="1">
      <c r="A22" s="112"/>
      <c r="B22" s="85"/>
      <c r="C22" s="91"/>
      <c r="D22" s="92"/>
      <c r="E22" s="92"/>
      <c r="F22" s="342" t="s">
        <v>137</v>
      </c>
      <c r="G22" s="342"/>
      <c r="H22" s="342"/>
      <c r="I22" s="342"/>
      <c r="J22" s="186">
        <v>6240195020</v>
      </c>
      <c r="K22" s="184">
        <v>3</v>
      </c>
      <c r="L22" s="184">
        <v>10</v>
      </c>
      <c r="M22" s="132">
        <v>0</v>
      </c>
      <c r="N22" s="185">
        <f>N23</f>
        <v>550000</v>
      </c>
      <c r="O22" s="185">
        <f t="shared" si="1"/>
        <v>200000</v>
      </c>
      <c r="P22" s="185">
        <f t="shared" si="1"/>
        <v>200000</v>
      </c>
    </row>
    <row r="23" spans="1:16" ht="30.75" customHeight="1">
      <c r="A23" s="112"/>
      <c r="B23" s="85"/>
      <c r="C23" s="91"/>
      <c r="D23" s="92"/>
      <c r="E23" s="92"/>
      <c r="F23" s="354" t="s">
        <v>213</v>
      </c>
      <c r="G23" s="355"/>
      <c r="H23" s="355"/>
      <c r="I23" s="356"/>
      <c r="J23" s="186">
        <v>6240195020</v>
      </c>
      <c r="K23" s="184">
        <v>3</v>
      </c>
      <c r="L23" s="184">
        <v>10</v>
      </c>
      <c r="M23" s="132" t="s">
        <v>214</v>
      </c>
      <c r="N23" s="185">
        <f>'прил №5'!O71</f>
        <v>550000</v>
      </c>
      <c r="O23" s="185">
        <f>'прил №5'!P71</f>
        <v>200000</v>
      </c>
      <c r="P23" s="185">
        <f>'прил №5'!Q71</f>
        <v>200000</v>
      </c>
    </row>
    <row r="24" spans="1:16" ht="30.75" customHeight="1">
      <c r="A24" s="112"/>
      <c r="B24" s="85"/>
      <c r="C24" s="91"/>
      <c r="D24" s="357" t="s">
        <v>234</v>
      </c>
      <c r="E24" s="357"/>
      <c r="F24" s="357"/>
      <c r="G24" s="357"/>
      <c r="H24" s="357"/>
      <c r="I24" s="357"/>
      <c r="J24" s="192">
        <v>6240200000</v>
      </c>
      <c r="K24" s="183">
        <v>0</v>
      </c>
      <c r="L24" s="183">
        <v>0</v>
      </c>
      <c r="M24" s="131">
        <v>0</v>
      </c>
      <c r="N24" s="176">
        <f t="shared" ref="N24:P26" si="2">N25</f>
        <v>2193000</v>
      </c>
      <c r="O24" s="176">
        <f t="shared" si="2"/>
        <v>2914000</v>
      </c>
      <c r="P24" s="176">
        <f t="shared" si="2"/>
        <v>3025000</v>
      </c>
    </row>
    <row r="25" spans="1:16" ht="45.75" customHeight="1">
      <c r="A25" s="112"/>
      <c r="B25" s="85"/>
      <c r="C25" s="91"/>
      <c r="D25" s="91"/>
      <c r="E25" s="385" t="s">
        <v>235</v>
      </c>
      <c r="F25" s="386"/>
      <c r="G25" s="386"/>
      <c r="H25" s="386"/>
      <c r="I25" s="387"/>
      <c r="J25" s="192">
        <v>6240295280</v>
      </c>
      <c r="K25" s="183">
        <v>0</v>
      </c>
      <c r="L25" s="183">
        <v>0</v>
      </c>
      <c r="M25" s="131">
        <v>0</v>
      </c>
      <c r="N25" s="176">
        <f t="shared" si="2"/>
        <v>2193000</v>
      </c>
      <c r="O25" s="176">
        <f t="shared" si="2"/>
        <v>2914000</v>
      </c>
      <c r="P25" s="176">
        <f t="shared" si="2"/>
        <v>3025000</v>
      </c>
    </row>
    <row r="26" spans="1:16" ht="18.75" customHeight="1">
      <c r="A26" s="112"/>
      <c r="B26" s="85"/>
      <c r="C26" s="91"/>
      <c r="D26" s="92"/>
      <c r="E26" s="423" t="s">
        <v>233</v>
      </c>
      <c r="F26" s="423"/>
      <c r="G26" s="423"/>
      <c r="H26" s="423"/>
      <c r="I26" s="423"/>
      <c r="J26" s="186" t="s">
        <v>236</v>
      </c>
      <c r="K26" s="184">
        <v>4</v>
      </c>
      <c r="L26" s="184">
        <v>0</v>
      </c>
      <c r="M26" s="132">
        <v>0</v>
      </c>
      <c r="N26" s="176">
        <f t="shared" si="2"/>
        <v>2193000</v>
      </c>
      <c r="O26" s="185">
        <f t="shared" si="2"/>
        <v>2914000</v>
      </c>
      <c r="P26" s="185">
        <f t="shared" si="2"/>
        <v>3025000</v>
      </c>
    </row>
    <row r="27" spans="1:16" ht="19.5" customHeight="1">
      <c r="A27" s="112"/>
      <c r="B27" s="85"/>
      <c r="C27" s="91"/>
      <c r="D27" s="92"/>
      <c r="E27" s="424" t="s">
        <v>62</v>
      </c>
      <c r="F27" s="425"/>
      <c r="G27" s="425"/>
      <c r="H27" s="425"/>
      <c r="I27" s="426"/>
      <c r="J27" s="186" t="s">
        <v>236</v>
      </c>
      <c r="K27" s="184">
        <v>4</v>
      </c>
      <c r="L27" s="184">
        <v>9</v>
      </c>
      <c r="M27" s="132">
        <v>0</v>
      </c>
      <c r="N27" s="176">
        <f>N28</f>
        <v>2193000</v>
      </c>
      <c r="O27" s="185">
        <v>2914000</v>
      </c>
      <c r="P27" s="185">
        <f>P28</f>
        <v>3025000</v>
      </c>
    </row>
    <row r="28" spans="1:16" ht="32.25" customHeight="1">
      <c r="A28" s="112"/>
      <c r="B28" s="85"/>
      <c r="C28" s="91"/>
      <c r="D28" s="92"/>
      <c r="E28" s="424" t="s">
        <v>213</v>
      </c>
      <c r="F28" s="425"/>
      <c r="G28" s="425"/>
      <c r="H28" s="425"/>
      <c r="I28" s="426"/>
      <c r="J28" s="186" t="s">
        <v>236</v>
      </c>
      <c r="K28" s="184">
        <v>4</v>
      </c>
      <c r="L28" s="184">
        <v>9</v>
      </c>
      <c r="M28" s="132" t="s">
        <v>214</v>
      </c>
      <c r="N28" s="176">
        <f>'прил №5'!O87</f>
        <v>2193000</v>
      </c>
      <c r="O28" s="185">
        <f>'прил №5'!P87</f>
        <v>2914000</v>
      </c>
      <c r="P28" s="185">
        <f>'прил №5'!Q87</f>
        <v>3025000</v>
      </c>
    </row>
    <row r="29" spans="1:16" s="191" customFormat="1" ht="34.5" customHeight="1">
      <c r="A29" s="112"/>
      <c r="B29" s="85"/>
      <c r="C29" s="91"/>
      <c r="D29" s="91"/>
      <c r="E29" s="121"/>
      <c r="F29" s="346" t="s">
        <v>243</v>
      </c>
      <c r="G29" s="347"/>
      <c r="H29" s="347"/>
      <c r="I29" s="348"/>
      <c r="J29" s="192">
        <v>6240300000</v>
      </c>
      <c r="K29" s="183">
        <v>0</v>
      </c>
      <c r="L29" s="183">
        <v>0</v>
      </c>
      <c r="M29" s="131">
        <v>0</v>
      </c>
      <c r="N29" s="176">
        <f t="shared" ref="N29:P32" si="3">N30</f>
        <v>3293910.33</v>
      </c>
      <c r="O29" s="176">
        <f t="shared" si="3"/>
        <v>1861277.05</v>
      </c>
      <c r="P29" s="176">
        <f t="shared" si="3"/>
        <v>2024611</v>
      </c>
    </row>
    <row r="30" spans="1:16" ht="32.25" customHeight="1">
      <c r="A30" s="112"/>
      <c r="B30" s="85"/>
      <c r="C30" s="91"/>
      <c r="D30" s="91"/>
      <c r="E30" s="121"/>
      <c r="F30" s="346" t="s">
        <v>244</v>
      </c>
      <c r="G30" s="347"/>
      <c r="H30" s="347"/>
      <c r="I30" s="348"/>
      <c r="J30" s="192">
        <v>6240395310</v>
      </c>
      <c r="K30" s="183">
        <v>0</v>
      </c>
      <c r="L30" s="183">
        <v>0</v>
      </c>
      <c r="M30" s="131">
        <v>0</v>
      </c>
      <c r="N30" s="176">
        <f t="shared" si="3"/>
        <v>3293910.33</v>
      </c>
      <c r="O30" s="176">
        <f t="shared" si="3"/>
        <v>1861277.05</v>
      </c>
      <c r="P30" s="176">
        <f t="shared" si="3"/>
        <v>2024611</v>
      </c>
    </row>
    <row r="31" spans="1:16" ht="20.25" customHeight="1">
      <c r="A31" s="112"/>
      <c r="B31" s="85"/>
      <c r="C31" s="91"/>
      <c r="D31" s="92"/>
      <c r="E31" s="122"/>
      <c r="F31" s="354" t="s">
        <v>237</v>
      </c>
      <c r="G31" s="355"/>
      <c r="H31" s="355"/>
      <c r="I31" s="356"/>
      <c r="J31" s="186">
        <v>6240395310</v>
      </c>
      <c r="K31" s="184">
        <v>5</v>
      </c>
      <c r="L31" s="184">
        <v>0</v>
      </c>
      <c r="M31" s="132">
        <v>0</v>
      </c>
      <c r="N31" s="176">
        <f t="shared" si="3"/>
        <v>3293910.33</v>
      </c>
      <c r="O31" s="176">
        <f t="shared" si="3"/>
        <v>1861277.05</v>
      </c>
      <c r="P31" s="176">
        <f t="shared" si="3"/>
        <v>2024611</v>
      </c>
    </row>
    <row r="32" spans="1:16" ht="15">
      <c r="A32" s="112"/>
      <c r="B32" s="85"/>
      <c r="C32" s="91"/>
      <c r="D32" s="92"/>
      <c r="E32" s="122"/>
      <c r="F32" s="354" t="s">
        <v>36</v>
      </c>
      <c r="G32" s="355"/>
      <c r="H32" s="355"/>
      <c r="I32" s="356"/>
      <c r="J32" s="186">
        <v>6240395310</v>
      </c>
      <c r="K32" s="184">
        <v>5</v>
      </c>
      <c r="L32" s="184">
        <v>3</v>
      </c>
      <c r="M32" s="132">
        <v>0</v>
      </c>
      <c r="N32" s="176">
        <f t="shared" si="3"/>
        <v>3293910.33</v>
      </c>
      <c r="O32" s="176">
        <f t="shared" si="3"/>
        <v>1861277.05</v>
      </c>
      <c r="P32" s="176">
        <f t="shared" si="3"/>
        <v>2024611</v>
      </c>
    </row>
    <row r="33" spans="1:16" ht="33" customHeight="1">
      <c r="A33" s="112"/>
      <c r="B33" s="85"/>
      <c r="C33" s="91"/>
      <c r="D33" s="92"/>
      <c r="E33" s="122"/>
      <c r="F33" s="349" t="s">
        <v>213</v>
      </c>
      <c r="G33" s="349"/>
      <c r="H33" s="349"/>
      <c r="I33" s="349"/>
      <c r="J33" s="186">
        <v>6240395310</v>
      </c>
      <c r="K33" s="184">
        <v>5</v>
      </c>
      <c r="L33" s="184">
        <v>3</v>
      </c>
      <c r="M33" s="132" t="s">
        <v>214</v>
      </c>
      <c r="N33" s="176">
        <f>'прил №5'!O110</f>
        <v>3293910.33</v>
      </c>
      <c r="O33" s="176">
        <f>'прил №5'!P110</f>
        <v>1861277.05</v>
      </c>
      <c r="P33" s="176">
        <f>'прил №5'!Q110</f>
        <v>2024611</v>
      </c>
    </row>
    <row r="34" spans="1:16" ht="30.75" customHeight="1">
      <c r="A34" s="112"/>
      <c r="B34" s="85"/>
      <c r="C34" s="91"/>
      <c r="D34" s="91"/>
      <c r="E34" s="346" t="s">
        <v>246</v>
      </c>
      <c r="F34" s="347"/>
      <c r="G34" s="347"/>
      <c r="H34" s="347"/>
      <c r="I34" s="348"/>
      <c r="J34" s="192">
        <v>6240400000</v>
      </c>
      <c r="K34" s="183">
        <v>0</v>
      </c>
      <c r="L34" s="183">
        <v>0</v>
      </c>
      <c r="M34" s="131">
        <v>0</v>
      </c>
      <c r="N34" s="176">
        <f>N35+N39+N43+N47</f>
        <v>8186200</v>
      </c>
      <c r="O34" s="176">
        <f>O35+O39+O43+O47</f>
        <v>8418252</v>
      </c>
      <c r="P34" s="176">
        <f>P35+P39+P43+P47</f>
        <v>8482100</v>
      </c>
    </row>
    <row r="35" spans="1:16" ht="31.5" customHeight="1">
      <c r="A35" s="112"/>
      <c r="B35" s="85"/>
      <c r="C35" s="91"/>
      <c r="D35" s="91"/>
      <c r="E35" s="121"/>
      <c r="F35" s="357" t="s">
        <v>249</v>
      </c>
      <c r="G35" s="357"/>
      <c r="H35" s="357"/>
      <c r="I35" s="357"/>
      <c r="J35" s="192">
        <v>6240495220</v>
      </c>
      <c r="K35" s="183">
        <v>0</v>
      </c>
      <c r="L35" s="183">
        <v>0</v>
      </c>
      <c r="M35" s="131">
        <v>0</v>
      </c>
      <c r="N35" s="176">
        <f t="shared" ref="N35:O37" si="4">N36</f>
        <v>1300000</v>
      </c>
      <c r="O35" s="176">
        <f t="shared" si="4"/>
        <v>1636152</v>
      </c>
      <c r="P35" s="176">
        <v>1700000</v>
      </c>
    </row>
    <row r="36" spans="1:16" ht="20.25" customHeight="1">
      <c r="A36" s="112"/>
      <c r="B36" s="85"/>
      <c r="C36" s="91"/>
      <c r="D36" s="92"/>
      <c r="E36" s="122"/>
      <c r="F36" s="342" t="s">
        <v>245</v>
      </c>
      <c r="G36" s="342"/>
      <c r="H36" s="342"/>
      <c r="I36" s="342"/>
      <c r="J36" s="186">
        <v>6240495220</v>
      </c>
      <c r="K36" s="184">
        <v>8</v>
      </c>
      <c r="L36" s="184">
        <v>0</v>
      </c>
      <c r="M36" s="132">
        <v>0</v>
      </c>
      <c r="N36" s="185">
        <f t="shared" si="4"/>
        <v>1300000</v>
      </c>
      <c r="O36" s="185">
        <f t="shared" si="4"/>
        <v>1636152</v>
      </c>
      <c r="P36" s="185">
        <f>P37</f>
        <v>1700000</v>
      </c>
    </row>
    <row r="37" spans="1:16" ht="21.75" customHeight="1">
      <c r="A37" s="112"/>
      <c r="B37" s="85"/>
      <c r="C37" s="91"/>
      <c r="D37" s="92"/>
      <c r="E37" s="122"/>
      <c r="F37" s="342" t="s">
        <v>37</v>
      </c>
      <c r="G37" s="342"/>
      <c r="H37" s="342"/>
      <c r="I37" s="342"/>
      <c r="J37" s="186">
        <v>6240495220</v>
      </c>
      <c r="K37" s="184">
        <v>8</v>
      </c>
      <c r="L37" s="184">
        <v>1</v>
      </c>
      <c r="M37" s="132">
        <v>0</v>
      </c>
      <c r="N37" s="185">
        <f t="shared" si="4"/>
        <v>1300000</v>
      </c>
      <c r="O37" s="185">
        <f t="shared" si="4"/>
        <v>1636152</v>
      </c>
      <c r="P37" s="185">
        <f>P38</f>
        <v>1700000</v>
      </c>
    </row>
    <row r="38" spans="1:16" ht="31.5" customHeight="1">
      <c r="A38" s="112"/>
      <c r="B38" s="85"/>
      <c r="C38" s="91"/>
      <c r="D38" s="92"/>
      <c r="E38" s="122"/>
      <c r="F38" s="354" t="s">
        <v>213</v>
      </c>
      <c r="G38" s="355"/>
      <c r="H38" s="355"/>
      <c r="I38" s="356"/>
      <c r="J38" s="186">
        <v>6240495220</v>
      </c>
      <c r="K38" s="184">
        <v>8</v>
      </c>
      <c r="L38" s="184">
        <v>1</v>
      </c>
      <c r="M38" s="132">
        <v>240</v>
      </c>
      <c r="N38" s="185">
        <f>'прил №5'!O117</f>
        <v>1300000</v>
      </c>
      <c r="O38" s="185">
        <f>'прил №5'!P117</f>
        <v>1636152</v>
      </c>
      <c r="P38" s="185">
        <f>'прил №5'!Q117</f>
        <v>1700000</v>
      </c>
    </row>
    <row r="39" spans="1:16" ht="20.25" customHeight="1">
      <c r="A39" s="112"/>
      <c r="B39" s="85"/>
      <c r="C39" s="91"/>
      <c r="D39" s="92"/>
      <c r="E39" s="122"/>
      <c r="F39" s="427" t="s">
        <v>257</v>
      </c>
      <c r="G39" s="427"/>
      <c r="H39" s="427"/>
      <c r="I39" s="427"/>
      <c r="J39" s="192">
        <v>6240495240</v>
      </c>
      <c r="K39" s="183">
        <v>0</v>
      </c>
      <c r="L39" s="183">
        <v>0</v>
      </c>
      <c r="M39" s="131">
        <v>0</v>
      </c>
      <c r="N39" s="176">
        <f>N40</f>
        <v>50000</v>
      </c>
      <c r="O39" s="176">
        <f t="shared" ref="O39:P41" si="5">O40</f>
        <v>50000</v>
      </c>
      <c r="P39" s="176">
        <f t="shared" si="5"/>
        <v>50000</v>
      </c>
    </row>
    <row r="40" spans="1:16" ht="21" customHeight="1">
      <c r="A40" s="112"/>
      <c r="B40" s="85"/>
      <c r="C40" s="91"/>
      <c r="D40" s="92"/>
      <c r="E40" s="122"/>
      <c r="F40" s="423" t="s">
        <v>255</v>
      </c>
      <c r="G40" s="423"/>
      <c r="H40" s="423"/>
      <c r="I40" s="423"/>
      <c r="J40" s="186">
        <v>6240495240</v>
      </c>
      <c r="K40" s="184">
        <v>11</v>
      </c>
      <c r="L40" s="184">
        <v>0</v>
      </c>
      <c r="M40" s="132">
        <v>0</v>
      </c>
      <c r="N40" s="185">
        <f>N41</f>
        <v>50000</v>
      </c>
      <c r="O40" s="185">
        <f t="shared" si="5"/>
        <v>50000</v>
      </c>
      <c r="P40" s="185">
        <f t="shared" si="5"/>
        <v>50000</v>
      </c>
    </row>
    <row r="41" spans="1:16" ht="21" customHeight="1">
      <c r="A41" s="112"/>
      <c r="B41" s="85"/>
      <c r="C41" s="91"/>
      <c r="D41" s="92"/>
      <c r="E41" s="122"/>
      <c r="F41" s="423" t="s">
        <v>256</v>
      </c>
      <c r="G41" s="423"/>
      <c r="H41" s="423"/>
      <c r="I41" s="423"/>
      <c r="J41" s="186">
        <v>6240495240</v>
      </c>
      <c r="K41" s="184">
        <v>11</v>
      </c>
      <c r="L41" s="184">
        <v>1</v>
      </c>
      <c r="M41" s="132">
        <v>0</v>
      </c>
      <c r="N41" s="185">
        <f>N42</f>
        <v>50000</v>
      </c>
      <c r="O41" s="185">
        <f t="shared" si="5"/>
        <v>50000</v>
      </c>
      <c r="P41" s="185">
        <f t="shared" si="5"/>
        <v>50000</v>
      </c>
    </row>
    <row r="42" spans="1:16" ht="32.25" customHeight="1">
      <c r="A42" s="112"/>
      <c r="B42" s="85"/>
      <c r="C42" s="91"/>
      <c r="D42" s="92"/>
      <c r="E42" s="122"/>
      <c r="F42" s="349" t="s">
        <v>213</v>
      </c>
      <c r="G42" s="349"/>
      <c r="H42" s="349"/>
      <c r="I42" s="349"/>
      <c r="J42" s="186">
        <v>6240495240</v>
      </c>
      <c r="K42" s="184">
        <v>11</v>
      </c>
      <c r="L42" s="184">
        <v>1</v>
      </c>
      <c r="M42" s="132">
        <v>240</v>
      </c>
      <c r="N42" s="185">
        <f>'прил №5'!O139</f>
        <v>50000</v>
      </c>
      <c r="O42" s="185">
        <f>'прил №5'!P139</f>
        <v>50000</v>
      </c>
      <c r="P42" s="185">
        <f>'прил №5'!Q139</f>
        <v>50000</v>
      </c>
    </row>
    <row r="43" spans="1:16" ht="75.75" customHeight="1">
      <c r="A43" s="112"/>
      <c r="B43" s="85"/>
      <c r="C43" s="91"/>
      <c r="D43" s="92"/>
      <c r="E43" s="122"/>
      <c r="F43" s="357" t="s">
        <v>247</v>
      </c>
      <c r="G43" s="357"/>
      <c r="H43" s="357"/>
      <c r="I43" s="357"/>
      <c r="J43" s="192" t="s">
        <v>248</v>
      </c>
      <c r="K43" s="183">
        <v>0</v>
      </c>
      <c r="L43" s="183">
        <v>0</v>
      </c>
      <c r="M43" s="131">
        <v>0</v>
      </c>
      <c r="N43" s="176">
        <f>N44</f>
        <v>5510000</v>
      </c>
      <c r="O43" s="176">
        <f t="shared" ref="O43:P45" si="6">O44</f>
        <v>6732100</v>
      </c>
      <c r="P43" s="176">
        <f t="shared" si="6"/>
        <v>6732100</v>
      </c>
    </row>
    <row r="44" spans="1:16" ht="18" customHeight="1">
      <c r="A44" s="112"/>
      <c r="B44" s="85"/>
      <c r="C44" s="91"/>
      <c r="D44" s="92"/>
      <c r="E44" s="122"/>
      <c r="F44" s="342" t="s">
        <v>245</v>
      </c>
      <c r="G44" s="342"/>
      <c r="H44" s="342"/>
      <c r="I44" s="342"/>
      <c r="J44" s="186" t="s">
        <v>248</v>
      </c>
      <c r="K44" s="184">
        <v>8</v>
      </c>
      <c r="L44" s="184">
        <v>0</v>
      </c>
      <c r="M44" s="132">
        <v>0</v>
      </c>
      <c r="N44" s="185">
        <f>N45</f>
        <v>5510000</v>
      </c>
      <c r="O44" s="185">
        <f t="shared" si="6"/>
        <v>6732100</v>
      </c>
      <c r="P44" s="185">
        <f t="shared" si="6"/>
        <v>6732100</v>
      </c>
    </row>
    <row r="45" spans="1:16" ht="19.5" customHeight="1">
      <c r="A45" s="112"/>
      <c r="B45" s="85"/>
      <c r="C45" s="91"/>
      <c r="D45" s="92"/>
      <c r="E45" s="122"/>
      <c r="F45" s="342" t="s">
        <v>37</v>
      </c>
      <c r="G45" s="342"/>
      <c r="H45" s="342"/>
      <c r="I45" s="342"/>
      <c r="J45" s="186" t="s">
        <v>248</v>
      </c>
      <c r="K45" s="184">
        <v>8</v>
      </c>
      <c r="L45" s="184">
        <v>1</v>
      </c>
      <c r="M45" s="132">
        <v>0</v>
      </c>
      <c r="N45" s="185">
        <f>N46</f>
        <v>5510000</v>
      </c>
      <c r="O45" s="185">
        <f t="shared" si="6"/>
        <v>6732100</v>
      </c>
      <c r="P45" s="185">
        <f t="shared" si="6"/>
        <v>6732100</v>
      </c>
    </row>
    <row r="46" spans="1:16" ht="18.75" customHeight="1">
      <c r="A46" s="112"/>
      <c r="B46" s="85"/>
      <c r="C46" s="91"/>
      <c r="D46" s="92"/>
      <c r="E46" s="122"/>
      <c r="F46" s="354" t="s">
        <v>126</v>
      </c>
      <c r="G46" s="433"/>
      <c r="H46" s="433"/>
      <c r="I46" s="434"/>
      <c r="J46" s="186" t="s">
        <v>248</v>
      </c>
      <c r="K46" s="184">
        <v>8</v>
      </c>
      <c r="L46" s="184">
        <v>1</v>
      </c>
      <c r="M46" s="132">
        <v>540</v>
      </c>
      <c r="N46" s="185">
        <f>'прил №5'!O121</f>
        <v>5510000</v>
      </c>
      <c r="O46" s="185">
        <f>'прил №5'!P121</f>
        <v>6732100</v>
      </c>
      <c r="P46" s="185">
        <f>'прил №5'!Q121</f>
        <v>6732100</v>
      </c>
    </row>
    <row r="47" spans="1:16" ht="58.5" customHeight="1">
      <c r="A47" s="112"/>
      <c r="B47" s="85"/>
      <c r="C47" s="91"/>
      <c r="D47" s="91"/>
      <c r="E47" s="121"/>
      <c r="F47" s="346" t="s">
        <v>251</v>
      </c>
      <c r="G47" s="428"/>
      <c r="H47" s="428"/>
      <c r="I47" s="429"/>
      <c r="J47" s="192" t="s">
        <v>252</v>
      </c>
      <c r="K47" s="183">
        <v>0</v>
      </c>
      <c r="L47" s="183">
        <v>0</v>
      </c>
      <c r="M47" s="131">
        <v>0</v>
      </c>
      <c r="N47" s="176">
        <f>N48</f>
        <v>1326200</v>
      </c>
      <c r="O47" s="176">
        <f t="shared" ref="O47:P49" si="7">O48</f>
        <v>0</v>
      </c>
      <c r="P47" s="176">
        <f t="shared" si="7"/>
        <v>0</v>
      </c>
    </row>
    <row r="48" spans="1:16" ht="17.25" customHeight="1">
      <c r="A48" s="112"/>
      <c r="B48" s="85"/>
      <c r="C48" s="91"/>
      <c r="D48" s="92"/>
      <c r="E48" s="122"/>
      <c r="F48" s="342" t="s">
        <v>245</v>
      </c>
      <c r="G48" s="342"/>
      <c r="H48" s="342"/>
      <c r="I48" s="342"/>
      <c r="J48" s="186" t="s">
        <v>252</v>
      </c>
      <c r="K48" s="314">
        <v>8</v>
      </c>
      <c r="L48" s="314">
        <v>0</v>
      </c>
      <c r="M48" s="132">
        <v>0</v>
      </c>
      <c r="N48" s="185">
        <f>N49</f>
        <v>1326200</v>
      </c>
      <c r="O48" s="185">
        <f t="shared" si="7"/>
        <v>0</v>
      </c>
      <c r="P48" s="185">
        <f t="shared" si="7"/>
        <v>0</v>
      </c>
    </row>
    <row r="49" spans="1:16" ht="18" customHeight="1">
      <c r="A49" s="112"/>
      <c r="B49" s="85"/>
      <c r="C49" s="91"/>
      <c r="D49" s="92"/>
      <c r="E49" s="122"/>
      <c r="F49" s="430" t="s">
        <v>37</v>
      </c>
      <c r="G49" s="431"/>
      <c r="H49" s="431"/>
      <c r="I49" s="432"/>
      <c r="J49" s="186" t="s">
        <v>252</v>
      </c>
      <c r="K49" s="184">
        <v>8</v>
      </c>
      <c r="L49" s="184">
        <v>1</v>
      </c>
      <c r="M49" s="132">
        <v>0</v>
      </c>
      <c r="N49" s="185">
        <f>N50</f>
        <v>1326200</v>
      </c>
      <c r="O49" s="185">
        <f t="shared" si="7"/>
        <v>0</v>
      </c>
      <c r="P49" s="185">
        <f t="shared" si="7"/>
        <v>0</v>
      </c>
    </row>
    <row r="50" spans="1:16" ht="18.75" customHeight="1">
      <c r="A50" s="112"/>
      <c r="B50" s="85"/>
      <c r="C50" s="91"/>
      <c r="D50" s="92"/>
      <c r="E50" s="122"/>
      <c r="F50" s="349" t="s">
        <v>126</v>
      </c>
      <c r="G50" s="349"/>
      <c r="H50" s="349"/>
      <c r="I50" s="349"/>
      <c r="J50" s="186" t="s">
        <v>252</v>
      </c>
      <c r="K50" s="184">
        <v>8</v>
      </c>
      <c r="L50" s="184">
        <v>1</v>
      </c>
      <c r="M50" s="132">
        <v>540</v>
      </c>
      <c r="N50" s="185">
        <f>'прил №5'!O123</f>
        <v>1326200</v>
      </c>
      <c r="O50" s="185">
        <f>'прил №5'!P123</f>
        <v>0</v>
      </c>
      <c r="P50" s="185">
        <f>'прил №5'!Q123</f>
        <v>0</v>
      </c>
    </row>
    <row r="51" spans="1:16" ht="32.25" customHeight="1">
      <c r="A51" s="112"/>
      <c r="B51" s="85"/>
      <c r="C51" s="91"/>
      <c r="D51" s="91"/>
      <c r="E51" s="121"/>
      <c r="F51" s="346" t="s">
        <v>208</v>
      </c>
      <c r="G51" s="347"/>
      <c r="H51" s="347"/>
      <c r="I51" s="348"/>
      <c r="J51" s="192">
        <v>6240500000</v>
      </c>
      <c r="K51" s="183">
        <v>0</v>
      </c>
      <c r="L51" s="183">
        <v>0</v>
      </c>
      <c r="M51" s="131">
        <v>0</v>
      </c>
      <c r="N51" s="176">
        <f>N52+N56+N62+N66+N71+N75+N79</f>
        <v>9833109.5899999999</v>
      </c>
      <c r="O51" s="176">
        <f>O52+O56+O62+O66+O71+O75+O79</f>
        <v>10397647.58</v>
      </c>
      <c r="P51" s="176">
        <f>P52+P56+P62+P66+P71+P75+P79</f>
        <v>10446939</v>
      </c>
    </row>
    <row r="52" spans="1:16" ht="18.75" customHeight="1">
      <c r="A52" s="112"/>
      <c r="B52" s="85"/>
      <c r="C52" s="91"/>
      <c r="D52" s="91"/>
      <c r="E52" s="121"/>
      <c r="F52" s="346" t="s">
        <v>209</v>
      </c>
      <c r="G52" s="347"/>
      <c r="H52" s="347"/>
      <c r="I52" s="348"/>
      <c r="J52" s="192">
        <v>6240510010</v>
      </c>
      <c r="K52" s="183">
        <v>0</v>
      </c>
      <c r="L52" s="183">
        <v>0</v>
      </c>
      <c r="M52" s="131">
        <v>0</v>
      </c>
      <c r="N52" s="176">
        <f>N53</f>
        <v>1889268.31</v>
      </c>
      <c r="O52" s="176">
        <f t="shared" ref="O52:P54" si="8">O53</f>
        <v>1800574.44</v>
      </c>
      <c r="P52" s="176">
        <f t="shared" si="8"/>
        <v>1800574.44</v>
      </c>
    </row>
    <row r="53" spans="1:16" ht="18" customHeight="1">
      <c r="A53" s="112"/>
      <c r="B53" s="85"/>
      <c r="C53" s="91"/>
      <c r="D53" s="92"/>
      <c r="E53" s="122"/>
      <c r="F53" s="354" t="s">
        <v>205</v>
      </c>
      <c r="G53" s="355"/>
      <c r="H53" s="355"/>
      <c r="I53" s="356"/>
      <c r="J53" s="186">
        <v>6240510010</v>
      </c>
      <c r="K53" s="184">
        <v>1</v>
      </c>
      <c r="L53" s="184">
        <v>0</v>
      </c>
      <c r="M53" s="132">
        <v>0</v>
      </c>
      <c r="N53" s="185">
        <f>N54</f>
        <v>1889268.31</v>
      </c>
      <c r="O53" s="185">
        <f t="shared" si="8"/>
        <v>1800574.44</v>
      </c>
      <c r="P53" s="185">
        <f t="shared" si="8"/>
        <v>1800574.44</v>
      </c>
    </row>
    <row r="54" spans="1:16" ht="30.75" customHeight="1">
      <c r="A54" s="112"/>
      <c r="B54" s="85"/>
      <c r="C54" s="91"/>
      <c r="D54" s="92"/>
      <c r="E54" s="122"/>
      <c r="F54" s="354" t="s">
        <v>77</v>
      </c>
      <c r="G54" s="355"/>
      <c r="H54" s="355"/>
      <c r="I54" s="356"/>
      <c r="J54" s="186">
        <v>6240510010</v>
      </c>
      <c r="K54" s="184">
        <v>1</v>
      </c>
      <c r="L54" s="184">
        <v>2</v>
      </c>
      <c r="M54" s="132">
        <v>0</v>
      </c>
      <c r="N54" s="185">
        <f>N55</f>
        <v>1889268.31</v>
      </c>
      <c r="O54" s="185">
        <f t="shared" si="8"/>
        <v>1800574.44</v>
      </c>
      <c r="P54" s="185">
        <f t="shared" si="8"/>
        <v>1800574.44</v>
      </c>
    </row>
    <row r="55" spans="1:16" ht="31.5" customHeight="1">
      <c r="A55" s="112"/>
      <c r="B55" s="85"/>
      <c r="C55" s="91"/>
      <c r="D55" s="92"/>
      <c r="E55" s="122"/>
      <c r="F55" s="354" t="s">
        <v>210</v>
      </c>
      <c r="G55" s="355"/>
      <c r="H55" s="355"/>
      <c r="I55" s="356"/>
      <c r="J55" s="186">
        <v>6240510010</v>
      </c>
      <c r="K55" s="184">
        <v>1</v>
      </c>
      <c r="L55" s="184">
        <v>2</v>
      </c>
      <c r="M55" s="132" t="s">
        <v>211</v>
      </c>
      <c r="N55" s="185">
        <f>'прил №5'!O16</f>
        <v>1889268.31</v>
      </c>
      <c r="O55" s="185">
        <f>'прил №5'!P16</f>
        <v>1800574.44</v>
      </c>
      <c r="P55" s="185">
        <f>'прил №5'!Q11</f>
        <v>1800574.44</v>
      </c>
    </row>
    <row r="56" spans="1:16" ht="18.75" customHeight="1">
      <c r="A56" s="112"/>
      <c r="B56" s="85"/>
      <c r="C56" s="91"/>
      <c r="D56" s="92"/>
      <c r="E56" s="122"/>
      <c r="F56" s="435" t="s">
        <v>212</v>
      </c>
      <c r="G56" s="436"/>
      <c r="H56" s="436"/>
      <c r="I56" s="437"/>
      <c r="J56" s="192">
        <v>6240510020</v>
      </c>
      <c r="K56" s="183">
        <v>0</v>
      </c>
      <c r="L56" s="183">
        <v>0</v>
      </c>
      <c r="M56" s="131">
        <v>0</v>
      </c>
      <c r="N56" s="176">
        <f t="shared" ref="N56:P57" si="9">N57</f>
        <v>6912485.1100000003</v>
      </c>
      <c r="O56" s="176">
        <v>7502607.5099999998</v>
      </c>
      <c r="P56" s="176">
        <v>7351000.5599999996</v>
      </c>
    </row>
    <row r="57" spans="1:16" ht="19.5" customHeight="1">
      <c r="A57" s="112"/>
      <c r="B57" s="85"/>
      <c r="C57" s="91"/>
      <c r="D57" s="92"/>
      <c r="E57" s="122"/>
      <c r="F57" s="424" t="s">
        <v>205</v>
      </c>
      <c r="G57" s="425"/>
      <c r="H57" s="425"/>
      <c r="I57" s="426"/>
      <c r="J57" s="186">
        <v>6240510020</v>
      </c>
      <c r="K57" s="184">
        <v>1</v>
      </c>
      <c r="L57" s="184">
        <v>0</v>
      </c>
      <c r="M57" s="132">
        <v>0</v>
      </c>
      <c r="N57" s="185">
        <f t="shared" si="9"/>
        <v>6912485.1100000003</v>
      </c>
      <c r="O57" s="185">
        <f t="shared" si="9"/>
        <v>7502607.5099999998</v>
      </c>
      <c r="P57" s="185">
        <f t="shared" si="9"/>
        <v>9835215.0199999996</v>
      </c>
    </row>
    <row r="58" spans="1:16" ht="47.25" customHeight="1">
      <c r="A58" s="112"/>
      <c r="B58" s="85"/>
      <c r="C58" s="91"/>
      <c r="D58" s="92"/>
      <c r="E58" s="122"/>
      <c r="F58" s="424" t="s">
        <v>76</v>
      </c>
      <c r="G58" s="425"/>
      <c r="H58" s="425"/>
      <c r="I58" s="426"/>
      <c r="J58" s="186">
        <v>6240510020</v>
      </c>
      <c r="K58" s="184">
        <v>1</v>
      </c>
      <c r="L58" s="184">
        <v>4</v>
      </c>
      <c r="M58" s="132">
        <v>0</v>
      </c>
      <c r="N58" s="185">
        <f>N59+N60+N61</f>
        <v>6912485.1100000003</v>
      </c>
      <c r="O58" s="185">
        <f>O59+O60+O61</f>
        <v>7502607.5099999998</v>
      </c>
      <c r="P58" s="185">
        <f>P59+P60+P61</f>
        <v>9835215.0199999996</v>
      </c>
    </row>
    <row r="59" spans="1:16" ht="30.75" customHeight="1">
      <c r="A59" s="112"/>
      <c r="B59" s="85"/>
      <c r="C59" s="91"/>
      <c r="D59" s="92"/>
      <c r="E59" s="122"/>
      <c r="F59" s="423" t="s">
        <v>210</v>
      </c>
      <c r="G59" s="423"/>
      <c r="H59" s="423"/>
      <c r="I59" s="423"/>
      <c r="J59" s="186">
        <v>6240510020</v>
      </c>
      <c r="K59" s="184">
        <v>1</v>
      </c>
      <c r="L59" s="184">
        <v>4</v>
      </c>
      <c r="M59" s="132" t="s">
        <v>211</v>
      </c>
      <c r="N59" s="185">
        <f>'прил №5'!O24</f>
        <v>4986259.62</v>
      </c>
      <c r="O59" s="185">
        <f>'прил №5'!P24</f>
        <v>4897607.51</v>
      </c>
      <c r="P59" s="185">
        <v>4897607.51</v>
      </c>
    </row>
    <row r="60" spans="1:16" ht="34.5" customHeight="1">
      <c r="A60" s="112"/>
      <c r="B60" s="85"/>
      <c r="C60" s="91"/>
      <c r="D60" s="92"/>
      <c r="E60" s="122"/>
      <c r="F60" s="424" t="s">
        <v>213</v>
      </c>
      <c r="G60" s="425"/>
      <c r="H60" s="425"/>
      <c r="I60" s="426"/>
      <c r="J60" s="186">
        <v>6240510020</v>
      </c>
      <c r="K60" s="184">
        <v>1</v>
      </c>
      <c r="L60" s="184">
        <v>4</v>
      </c>
      <c r="M60" s="132" t="s">
        <v>214</v>
      </c>
      <c r="N60" s="187">
        <f>'прил №5'!O27</f>
        <v>1886225.49</v>
      </c>
      <c r="O60" s="187">
        <v>2565000</v>
      </c>
      <c r="P60" s="187">
        <f>'прил №5'!Q24</f>
        <v>4897607.51</v>
      </c>
    </row>
    <row r="61" spans="1:16" ht="15" customHeight="1">
      <c r="A61" s="112"/>
      <c r="B61" s="85"/>
      <c r="C61" s="91"/>
      <c r="D61" s="92"/>
      <c r="E61" s="122"/>
      <c r="F61" s="423" t="s">
        <v>215</v>
      </c>
      <c r="G61" s="423"/>
      <c r="H61" s="423"/>
      <c r="I61" s="423"/>
      <c r="J61" s="186">
        <v>6240510020</v>
      </c>
      <c r="K61" s="184">
        <v>1</v>
      </c>
      <c r="L61" s="184">
        <v>4</v>
      </c>
      <c r="M61" s="132" t="s">
        <v>216</v>
      </c>
      <c r="N61" s="185">
        <f>'прил №5'!O30</f>
        <v>40000</v>
      </c>
      <c r="O61" s="185">
        <f>'прил №5'!P30</f>
        <v>40000</v>
      </c>
      <c r="P61" s="185">
        <f>'прил №5'!Q30</f>
        <v>40000</v>
      </c>
    </row>
    <row r="62" spans="1:16" ht="29.25" customHeight="1">
      <c r="A62" s="114"/>
      <c r="B62" s="85"/>
      <c r="C62" s="91"/>
      <c r="D62" s="92"/>
      <c r="E62" s="92"/>
      <c r="F62" s="435" t="s">
        <v>253</v>
      </c>
      <c r="G62" s="436"/>
      <c r="H62" s="436"/>
      <c r="I62" s="437"/>
      <c r="J62" s="192">
        <v>6240525050</v>
      </c>
      <c r="K62" s="183">
        <v>0</v>
      </c>
      <c r="L62" s="183">
        <v>0</v>
      </c>
      <c r="M62" s="131">
        <v>0</v>
      </c>
      <c r="N62" s="176">
        <f t="shared" ref="N62:P64" si="10">N63</f>
        <v>116122.25</v>
      </c>
      <c r="O62" s="176">
        <f t="shared" si="10"/>
        <v>105000</v>
      </c>
      <c r="P62" s="176">
        <f t="shared" si="10"/>
        <v>110000</v>
      </c>
    </row>
    <row r="63" spans="1:16" ht="15">
      <c r="A63" s="114"/>
      <c r="B63" s="85"/>
      <c r="C63" s="91"/>
      <c r="D63" s="92"/>
      <c r="E63" s="92"/>
      <c r="F63" s="354" t="s">
        <v>172</v>
      </c>
      <c r="G63" s="355"/>
      <c r="H63" s="355"/>
      <c r="I63" s="356"/>
      <c r="J63" s="186">
        <v>6240525050</v>
      </c>
      <c r="K63" s="184">
        <v>10</v>
      </c>
      <c r="L63" s="184">
        <v>0</v>
      </c>
      <c r="M63" s="132">
        <v>0</v>
      </c>
      <c r="N63" s="185">
        <f t="shared" si="10"/>
        <v>116122.25</v>
      </c>
      <c r="O63" s="185">
        <f t="shared" si="10"/>
        <v>105000</v>
      </c>
      <c r="P63" s="185">
        <f t="shared" si="10"/>
        <v>110000</v>
      </c>
    </row>
    <row r="64" spans="1:16" ht="21.75" customHeight="1">
      <c r="A64" s="114"/>
      <c r="B64" s="85"/>
      <c r="C64" s="91"/>
      <c r="D64" s="92"/>
      <c r="E64" s="92"/>
      <c r="F64" s="354" t="s">
        <v>173</v>
      </c>
      <c r="G64" s="355"/>
      <c r="H64" s="355"/>
      <c r="I64" s="356"/>
      <c r="J64" s="186">
        <v>6240525050</v>
      </c>
      <c r="K64" s="184">
        <v>10</v>
      </c>
      <c r="L64" s="184">
        <v>1</v>
      </c>
      <c r="M64" s="132">
        <v>0</v>
      </c>
      <c r="N64" s="185">
        <f t="shared" si="10"/>
        <v>116122.25</v>
      </c>
      <c r="O64" s="185">
        <f t="shared" si="10"/>
        <v>105000</v>
      </c>
      <c r="P64" s="185">
        <f t="shared" si="10"/>
        <v>110000</v>
      </c>
    </row>
    <row r="65" spans="1:16" ht="18" customHeight="1">
      <c r="A65" s="114"/>
      <c r="B65" s="85"/>
      <c r="C65" s="91"/>
      <c r="D65" s="92"/>
      <c r="E65" s="92"/>
      <c r="F65" s="354" t="s">
        <v>254</v>
      </c>
      <c r="G65" s="355"/>
      <c r="H65" s="355"/>
      <c r="I65" s="356"/>
      <c r="J65" s="186">
        <v>6240525050</v>
      </c>
      <c r="K65" s="184">
        <v>10</v>
      </c>
      <c r="L65" s="184">
        <v>1</v>
      </c>
      <c r="M65" s="132">
        <v>310</v>
      </c>
      <c r="N65" s="185">
        <f>'прил №5'!O131</f>
        <v>116122.25</v>
      </c>
      <c r="O65" s="185">
        <f>'прил №5'!P131</f>
        <v>105000</v>
      </c>
      <c r="P65" s="185">
        <f>'прил №5'!Q131</f>
        <v>110000</v>
      </c>
    </row>
    <row r="66" spans="1:16" ht="45" customHeight="1">
      <c r="A66" s="114"/>
      <c r="B66" s="85"/>
      <c r="C66" s="91"/>
      <c r="D66" s="92"/>
      <c r="E66" s="92"/>
      <c r="F66" s="357" t="s">
        <v>227</v>
      </c>
      <c r="G66" s="357"/>
      <c r="H66" s="357"/>
      <c r="I66" s="357"/>
      <c r="J66" s="192">
        <v>6240551180</v>
      </c>
      <c r="K66" s="183">
        <v>0</v>
      </c>
      <c r="L66" s="183">
        <v>0</v>
      </c>
      <c r="M66" s="131">
        <v>0</v>
      </c>
      <c r="N66" s="176">
        <f t="shared" ref="N66:P67" si="11">N67</f>
        <v>633019.92000000004</v>
      </c>
      <c r="O66" s="176">
        <f t="shared" si="11"/>
        <v>707251.63</v>
      </c>
      <c r="P66" s="176">
        <f t="shared" si="11"/>
        <v>903150</v>
      </c>
    </row>
    <row r="67" spans="1:16" ht="20.25" customHeight="1">
      <c r="A67" s="114"/>
      <c r="B67" s="85"/>
      <c r="C67" s="91"/>
      <c r="D67" s="92"/>
      <c r="E67" s="92"/>
      <c r="F67" s="342" t="s">
        <v>226</v>
      </c>
      <c r="G67" s="342"/>
      <c r="H67" s="342"/>
      <c r="I67" s="342"/>
      <c r="J67" s="186">
        <v>6240551180</v>
      </c>
      <c r="K67" s="184">
        <v>2</v>
      </c>
      <c r="L67" s="184">
        <v>0</v>
      </c>
      <c r="M67" s="132">
        <v>0</v>
      </c>
      <c r="N67" s="176">
        <f t="shared" si="11"/>
        <v>633019.92000000004</v>
      </c>
      <c r="O67" s="176">
        <f t="shared" si="11"/>
        <v>707251.63</v>
      </c>
      <c r="P67" s="176">
        <f t="shared" si="11"/>
        <v>903150</v>
      </c>
    </row>
    <row r="68" spans="1:16" ht="16.5" customHeight="1">
      <c r="A68" s="114"/>
      <c r="B68" s="85"/>
      <c r="C68" s="91"/>
      <c r="D68" s="92"/>
      <c r="E68" s="92"/>
      <c r="F68" s="342" t="s">
        <v>34</v>
      </c>
      <c r="G68" s="342"/>
      <c r="H68" s="342"/>
      <c r="I68" s="342"/>
      <c r="J68" s="186">
        <v>6240551180</v>
      </c>
      <c r="K68" s="184">
        <v>2</v>
      </c>
      <c r="L68" s="184">
        <v>3</v>
      </c>
      <c r="M68" s="132">
        <v>0</v>
      </c>
      <c r="N68" s="176">
        <f>N69+N70</f>
        <v>633019.92000000004</v>
      </c>
      <c r="O68" s="176">
        <f>O69+O70</f>
        <v>707251.63</v>
      </c>
      <c r="P68" s="176">
        <f>P69+P70</f>
        <v>903150</v>
      </c>
    </row>
    <row r="69" spans="1:16" ht="29.25" customHeight="1">
      <c r="A69" s="114"/>
      <c r="B69" s="85"/>
      <c r="C69" s="91"/>
      <c r="D69" s="92"/>
      <c r="E69" s="92"/>
      <c r="F69" s="349" t="s">
        <v>210</v>
      </c>
      <c r="G69" s="349"/>
      <c r="H69" s="349"/>
      <c r="I69" s="349"/>
      <c r="J69" s="186">
        <v>6240551180</v>
      </c>
      <c r="K69" s="184">
        <v>2</v>
      </c>
      <c r="L69" s="184">
        <v>3</v>
      </c>
      <c r="M69" s="132" t="s">
        <v>211</v>
      </c>
      <c r="N69" s="185">
        <f>'прил №5'!O60</f>
        <v>563019.92000000004</v>
      </c>
      <c r="O69" s="185">
        <f>'прил №5'!P60</f>
        <v>707251.63</v>
      </c>
      <c r="P69" s="185">
        <f>'прил №5'!Q60</f>
        <v>903150</v>
      </c>
    </row>
    <row r="70" spans="1:16" ht="33.75" customHeight="1">
      <c r="A70" s="114"/>
      <c r="B70" s="85"/>
      <c r="C70" s="91"/>
      <c r="D70" s="92"/>
      <c r="E70" s="92"/>
      <c r="F70" s="354" t="s">
        <v>213</v>
      </c>
      <c r="G70" s="355"/>
      <c r="H70" s="355"/>
      <c r="I70" s="356"/>
      <c r="J70" s="186">
        <v>6240551180</v>
      </c>
      <c r="K70" s="184">
        <v>2</v>
      </c>
      <c r="L70" s="184">
        <v>3</v>
      </c>
      <c r="M70" s="132" t="s">
        <v>214</v>
      </c>
      <c r="N70" s="185">
        <f>'прил №5'!O63</f>
        <v>70000</v>
      </c>
      <c r="O70" s="185">
        <f>'прил №5'!P63</f>
        <v>0</v>
      </c>
      <c r="P70" s="185">
        <f>'прил №5'!Q63</f>
        <v>0</v>
      </c>
    </row>
    <row r="71" spans="1:16" ht="30" customHeight="1">
      <c r="A71" s="114"/>
      <c r="B71" s="85"/>
      <c r="C71" s="91"/>
      <c r="D71" s="92"/>
      <c r="E71" s="92"/>
      <c r="F71" s="346" t="s">
        <v>225</v>
      </c>
      <c r="G71" s="347"/>
      <c r="H71" s="347"/>
      <c r="I71" s="348"/>
      <c r="J71" s="192">
        <v>6240595100</v>
      </c>
      <c r="K71" s="183">
        <v>0</v>
      </c>
      <c r="L71" s="183">
        <v>0</v>
      </c>
      <c r="M71" s="131">
        <v>0</v>
      </c>
      <c r="N71" s="176">
        <f>N72</f>
        <v>14105</v>
      </c>
      <c r="O71" s="176">
        <f t="shared" ref="O71:P73" si="12">O72</f>
        <v>14105</v>
      </c>
      <c r="P71" s="176">
        <f t="shared" si="12"/>
        <v>14105</v>
      </c>
    </row>
    <row r="72" spans="1:16" ht="15">
      <c r="A72" s="114"/>
      <c r="B72" s="85"/>
      <c r="C72" s="91"/>
      <c r="D72" s="92"/>
      <c r="E72" s="92"/>
      <c r="F72" s="342" t="s">
        <v>205</v>
      </c>
      <c r="G72" s="342"/>
      <c r="H72" s="342"/>
      <c r="I72" s="342"/>
      <c r="J72" s="186">
        <v>6240595100</v>
      </c>
      <c r="K72" s="184">
        <v>1</v>
      </c>
      <c r="L72" s="184">
        <v>0</v>
      </c>
      <c r="M72" s="132">
        <v>0</v>
      </c>
      <c r="N72" s="185">
        <f>N73</f>
        <v>14105</v>
      </c>
      <c r="O72" s="185">
        <f t="shared" si="12"/>
        <v>14105</v>
      </c>
      <c r="P72" s="185">
        <f t="shared" si="12"/>
        <v>14105</v>
      </c>
    </row>
    <row r="73" spans="1:16" ht="23.25" customHeight="1">
      <c r="A73" s="114"/>
      <c r="B73" s="85"/>
      <c r="C73" s="91"/>
      <c r="D73" s="92"/>
      <c r="E73" s="92"/>
      <c r="F73" s="390" t="s">
        <v>32</v>
      </c>
      <c r="G73" s="438"/>
      <c r="H73" s="438"/>
      <c r="I73" s="439"/>
      <c r="J73" s="186">
        <v>6240595100</v>
      </c>
      <c r="K73" s="184">
        <v>1</v>
      </c>
      <c r="L73" s="184">
        <v>13</v>
      </c>
      <c r="M73" s="132">
        <v>0</v>
      </c>
      <c r="N73" s="185">
        <f>N74</f>
        <v>14105</v>
      </c>
      <c r="O73" s="185">
        <f t="shared" si="12"/>
        <v>14105</v>
      </c>
      <c r="P73" s="185">
        <f t="shared" si="12"/>
        <v>14105</v>
      </c>
    </row>
    <row r="74" spans="1:16" ht="24" customHeight="1">
      <c r="A74" s="114"/>
      <c r="B74" s="85"/>
      <c r="C74" s="91"/>
      <c r="D74" s="92"/>
      <c r="E74" s="92"/>
      <c r="F74" s="390" t="s">
        <v>215</v>
      </c>
      <c r="G74" s="438"/>
      <c r="H74" s="438"/>
      <c r="I74" s="439"/>
      <c r="J74" s="186">
        <v>6240595100</v>
      </c>
      <c r="K74" s="184">
        <v>1</v>
      </c>
      <c r="L74" s="184">
        <v>13</v>
      </c>
      <c r="M74" s="132">
        <v>850</v>
      </c>
      <c r="N74" s="185">
        <f>'прил №5'!O52</f>
        <v>14105</v>
      </c>
      <c r="O74" s="185">
        <f>'прил №5'!P52</f>
        <v>14105</v>
      </c>
      <c r="P74" s="185">
        <f>'прил №5'!Q52</f>
        <v>14105</v>
      </c>
    </row>
    <row r="75" spans="1:16" ht="94.5" customHeight="1">
      <c r="A75" s="114"/>
      <c r="B75" s="85"/>
      <c r="C75" s="91"/>
      <c r="D75" s="92"/>
      <c r="E75" s="92"/>
      <c r="F75" s="435" t="s">
        <v>217</v>
      </c>
      <c r="G75" s="436"/>
      <c r="H75" s="436"/>
      <c r="I75" s="437"/>
      <c r="J75" s="186" t="s">
        <v>218</v>
      </c>
      <c r="K75" s="183">
        <v>0</v>
      </c>
      <c r="L75" s="183">
        <v>0</v>
      </c>
      <c r="M75" s="131">
        <v>0</v>
      </c>
      <c r="N75" s="185">
        <f t="shared" ref="N75:P77" si="13">N76</f>
        <v>142100</v>
      </c>
      <c r="O75" s="185">
        <f t="shared" si="13"/>
        <v>142100</v>
      </c>
      <c r="P75" s="185">
        <f t="shared" si="13"/>
        <v>142100</v>
      </c>
    </row>
    <row r="76" spans="1:16" ht="19.5" customHeight="1">
      <c r="A76" s="114"/>
      <c r="B76" s="85"/>
      <c r="C76" s="91"/>
      <c r="D76" s="92"/>
      <c r="E76" s="92"/>
      <c r="F76" s="424" t="s">
        <v>205</v>
      </c>
      <c r="G76" s="425"/>
      <c r="H76" s="425"/>
      <c r="I76" s="426"/>
      <c r="J76" s="186" t="s">
        <v>218</v>
      </c>
      <c r="K76" s="184">
        <v>1</v>
      </c>
      <c r="L76" s="184">
        <v>0</v>
      </c>
      <c r="M76" s="132">
        <v>0</v>
      </c>
      <c r="N76" s="185">
        <f t="shared" si="13"/>
        <v>142100</v>
      </c>
      <c r="O76" s="185">
        <f t="shared" si="13"/>
        <v>142100</v>
      </c>
      <c r="P76" s="185">
        <f t="shared" si="13"/>
        <v>142100</v>
      </c>
    </row>
    <row r="77" spans="1:16" ht="50.25" customHeight="1">
      <c r="A77" s="114"/>
      <c r="B77" s="85"/>
      <c r="C77" s="91"/>
      <c r="D77" s="92"/>
      <c r="E77" s="92"/>
      <c r="F77" s="354" t="s">
        <v>217</v>
      </c>
      <c r="G77" s="355"/>
      <c r="H77" s="355"/>
      <c r="I77" s="356"/>
      <c r="J77" s="186" t="s">
        <v>218</v>
      </c>
      <c r="K77" s="184">
        <v>1</v>
      </c>
      <c r="L77" s="184">
        <v>4</v>
      </c>
      <c r="M77" s="132">
        <v>0</v>
      </c>
      <c r="N77" s="185">
        <f t="shared" si="13"/>
        <v>142100</v>
      </c>
      <c r="O77" s="185">
        <f t="shared" si="13"/>
        <v>142100</v>
      </c>
      <c r="P77" s="185">
        <f t="shared" si="13"/>
        <v>142100</v>
      </c>
    </row>
    <row r="78" spans="1:16" ht="24.75" customHeight="1">
      <c r="A78" s="114"/>
      <c r="B78" s="85"/>
      <c r="C78" s="91"/>
      <c r="D78" s="92"/>
      <c r="E78" s="92"/>
      <c r="F78" s="342" t="s">
        <v>126</v>
      </c>
      <c r="G78" s="342"/>
      <c r="H78" s="342"/>
      <c r="I78" s="342"/>
      <c r="J78" s="186" t="s">
        <v>218</v>
      </c>
      <c r="K78" s="184">
        <v>1</v>
      </c>
      <c r="L78" s="184">
        <v>4</v>
      </c>
      <c r="M78" s="132">
        <v>540</v>
      </c>
      <c r="N78" s="185">
        <f>'прил №5'!O34</f>
        <v>142100</v>
      </c>
      <c r="O78" s="185">
        <f>'прил №5'!P34</f>
        <v>142100</v>
      </c>
      <c r="P78" s="185">
        <f>'прил №5'!Q34</f>
        <v>142100</v>
      </c>
    </row>
    <row r="79" spans="1:16" ht="89.25" customHeight="1">
      <c r="A79" s="114"/>
      <c r="B79" s="85"/>
      <c r="C79" s="91"/>
      <c r="D79" s="92"/>
      <c r="E79" s="92"/>
      <c r="F79" s="357" t="s">
        <v>219</v>
      </c>
      <c r="G79" s="357"/>
      <c r="H79" s="357"/>
      <c r="I79" s="357"/>
      <c r="J79" s="192" t="s">
        <v>220</v>
      </c>
      <c r="K79" s="183">
        <v>0</v>
      </c>
      <c r="L79" s="183">
        <v>0</v>
      </c>
      <c r="M79" s="131">
        <v>0</v>
      </c>
      <c r="N79" s="185">
        <f t="shared" ref="N79:P81" si="14">N80</f>
        <v>126009</v>
      </c>
      <c r="O79" s="185">
        <f t="shared" si="14"/>
        <v>126009</v>
      </c>
      <c r="P79" s="185">
        <f t="shared" si="14"/>
        <v>126009</v>
      </c>
    </row>
    <row r="80" spans="1:16" ht="19.5" customHeight="1">
      <c r="A80" s="114"/>
      <c r="B80" s="85"/>
      <c r="C80" s="91"/>
      <c r="D80" s="92"/>
      <c r="E80" s="92"/>
      <c r="F80" s="342" t="s">
        <v>205</v>
      </c>
      <c r="G80" s="342"/>
      <c r="H80" s="342"/>
      <c r="I80" s="342"/>
      <c r="J80" s="186" t="s">
        <v>220</v>
      </c>
      <c r="K80" s="184">
        <v>1</v>
      </c>
      <c r="L80" s="184">
        <v>0</v>
      </c>
      <c r="M80" s="132">
        <v>0</v>
      </c>
      <c r="N80" s="185">
        <f t="shared" si="14"/>
        <v>126009</v>
      </c>
      <c r="O80" s="185">
        <f t="shared" si="14"/>
        <v>126009</v>
      </c>
      <c r="P80" s="185">
        <f t="shared" si="14"/>
        <v>126009</v>
      </c>
    </row>
    <row r="81" spans="1:16" ht="47.25" customHeight="1">
      <c r="A81" s="114"/>
      <c r="B81" s="85"/>
      <c r="C81" s="91"/>
      <c r="D81" s="92"/>
      <c r="E81" s="92"/>
      <c r="F81" s="342" t="s">
        <v>60</v>
      </c>
      <c r="G81" s="342"/>
      <c r="H81" s="342"/>
      <c r="I81" s="342"/>
      <c r="J81" s="186" t="s">
        <v>220</v>
      </c>
      <c r="K81" s="184">
        <v>1</v>
      </c>
      <c r="L81" s="184">
        <v>6</v>
      </c>
      <c r="M81" s="132">
        <v>0</v>
      </c>
      <c r="N81" s="185">
        <f t="shared" si="14"/>
        <v>126009</v>
      </c>
      <c r="O81" s="185">
        <f t="shared" si="14"/>
        <v>126009</v>
      </c>
      <c r="P81" s="185">
        <f t="shared" si="14"/>
        <v>126009</v>
      </c>
    </row>
    <row r="82" spans="1:16" ht="18.75" customHeight="1">
      <c r="A82" s="114"/>
      <c r="B82" s="85"/>
      <c r="C82" s="91"/>
      <c r="D82" s="92"/>
      <c r="E82" s="92"/>
      <c r="F82" s="342" t="s">
        <v>126</v>
      </c>
      <c r="G82" s="342"/>
      <c r="H82" s="342"/>
      <c r="I82" s="342"/>
      <c r="J82" s="186" t="s">
        <v>220</v>
      </c>
      <c r="K82" s="184">
        <v>1</v>
      </c>
      <c r="L82" s="184">
        <v>6</v>
      </c>
      <c r="M82" s="132">
        <v>540</v>
      </c>
      <c r="N82" s="185">
        <f>'прил №5'!O40</f>
        <v>126009</v>
      </c>
      <c r="O82" s="185">
        <f>'прил №5'!P40</f>
        <v>126009</v>
      </c>
      <c r="P82" s="185">
        <f>'прил №5'!Q40</f>
        <v>126009</v>
      </c>
    </row>
    <row r="83" spans="1:16" ht="31.5" customHeight="1">
      <c r="A83" s="112"/>
      <c r="B83" s="85"/>
      <c r="C83" s="346" t="s">
        <v>240</v>
      </c>
      <c r="D83" s="347"/>
      <c r="E83" s="347"/>
      <c r="F83" s="347"/>
      <c r="G83" s="347"/>
      <c r="H83" s="347"/>
      <c r="I83" s="348"/>
      <c r="J83" s="141">
        <v>6240600000</v>
      </c>
      <c r="K83" s="188" t="s">
        <v>276</v>
      </c>
      <c r="L83" s="88">
        <v>0</v>
      </c>
      <c r="M83" s="188" t="s">
        <v>277</v>
      </c>
      <c r="N83" s="176">
        <f>N84</f>
        <v>120000</v>
      </c>
      <c r="O83" s="185">
        <v>0</v>
      </c>
      <c r="P83" s="185">
        <v>0</v>
      </c>
    </row>
    <row r="84" spans="1:16" ht="35.25" customHeight="1">
      <c r="A84" s="112"/>
      <c r="B84" s="85"/>
      <c r="C84" s="83"/>
      <c r="D84" s="110"/>
      <c r="E84" s="110"/>
      <c r="F84" s="347" t="s">
        <v>278</v>
      </c>
      <c r="G84" s="347"/>
      <c r="H84" s="347"/>
      <c r="I84" s="348"/>
      <c r="J84" s="141">
        <v>6240690120</v>
      </c>
      <c r="K84" s="188" t="s">
        <v>276</v>
      </c>
      <c r="L84" s="88">
        <v>0</v>
      </c>
      <c r="M84" s="88">
        <v>0</v>
      </c>
      <c r="N84" s="176">
        <f>N85</f>
        <v>120000</v>
      </c>
      <c r="O84" s="185">
        <v>0</v>
      </c>
      <c r="P84" s="185">
        <v>0</v>
      </c>
    </row>
    <row r="85" spans="1:16" ht="18.75" customHeight="1">
      <c r="A85" s="112"/>
      <c r="B85" s="85"/>
      <c r="C85" s="83"/>
      <c r="D85" s="110"/>
      <c r="E85" s="110"/>
      <c r="F85" s="354" t="s">
        <v>237</v>
      </c>
      <c r="G85" s="355"/>
      <c r="H85" s="355"/>
      <c r="I85" s="356"/>
      <c r="J85" s="141">
        <v>6240690120</v>
      </c>
      <c r="K85" s="188" t="s">
        <v>275</v>
      </c>
      <c r="L85" s="88">
        <v>0</v>
      </c>
      <c r="M85" s="88">
        <v>0</v>
      </c>
      <c r="N85" s="185">
        <f>N86</f>
        <v>120000</v>
      </c>
      <c r="O85" s="185">
        <v>0</v>
      </c>
      <c r="P85" s="185">
        <v>0</v>
      </c>
    </row>
    <row r="86" spans="1:16" ht="19.5" customHeight="1">
      <c r="A86" s="112"/>
      <c r="B86" s="85"/>
      <c r="C86" s="83"/>
      <c r="D86" s="110"/>
      <c r="E86" s="110"/>
      <c r="F86" s="354" t="s">
        <v>177</v>
      </c>
      <c r="G86" s="355"/>
      <c r="H86" s="355"/>
      <c r="I86" s="356"/>
      <c r="J86" s="141">
        <v>6240690120</v>
      </c>
      <c r="K86" s="188" t="s">
        <v>275</v>
      </c>
      <c r="L86" s="88">
        <v>2</v>
      </c>
      <c r="M86" s="88">
        <v>0</v>
      </c>
      <c r="N86" s="185">
        <f>N87</f>
        <v>120000</v>
      </c>
      <c r="O86" s="185">
        <v>0</v>
      </c>
      <c r="P86" s="185">
        <v>0</v>
      </c>
    </row>
    <row r="87" spans="1:16" ht="35.25" customHeight="1">
      <c r="A87" s="112"/>
      <c r="B87" s="85"/>
      <c r="C87" s="83"/>
      <c r="D87" s="110"/>
      <c r="E87" s="110"/>
      <c r="F87" s="355" t="s">
        <v>213</v>
      </c>
      <c r="G87" s="355"/>
      <c r="H87" s="355"/>
      <c r="I87" s="356"/>
      <c r="J87" s="141">
        <v>6240690120</v>
      </c>
      <c r="K87" s="188" t="s">
        <v>275</v>
      </c>
      <c r="L87" s="88">
        <v>2</v>
      </c>
      <c r="M87" s="88">
        <v>240</v>
      </c>
      <c r="N87" s="185">
        <f>'прил №5'!O102</f>
        <v>120000</v>
      </c>
      <c r="O87" s="185">
        <f>'прил №5'!P102</f>
        <v>0</v>
      </c>
      <c r="P87" s="185">
        <f>'прил №5'!Q102</f>
        <v>0</v>
      </c>
    </row>
    <row r="88" spans="1:16" ht="35.25" customHeight="1">
      <c r="A88" s="88">
        <v>5</v>
      </c>
      <c r="B88" s="88">
        <v>0</v>
      </c>
      <c r="C88" s="132">
        <v>0</v>
      </c>
      <c r="D88" s="92"/>
      <c r="E88" s="92"/>
      <c r="F88" s="357" t="s">
        <v>221</v>
      </c>
      <c r="G88" s="357"/>
      <c r="H88" s="357"/>
      <c r="I88" s="357"/>
      <c r="J88" s="98">
        <v>7700000000</v>
      </c>
      <c r="K88" s="183">
        <v>0</v>
      </c>
      <c r="L88" s="183">
        <v>0</v>
      </c>
      <c r="M88" s="131">
        <v>0</v>
      </c>
      <c r="N88" s="176">
        <f>N89+N94</f>
        <v>75000</v>
      </c>
      <c r="O88" s="176">
        <f>O89+O94</f>
        <v>75000</v>
      </c>
      <c r="P88" s="176">
        <f>P89+P94</f>
        <v>75000</v>
      </c>
    </row>
    <row r="89" spans="1:16" ht="29.25" customHeight="1">
      <c r="A89" s="88"/>
      <c r="B89" s="88"/>
      <c r="C89" s="132"/>
      <c r="D89" s="92"/>
      <c r="E89" s="92"/>
      <c r="F89" s="346" t="s">
        <v>222</v>
      </c>
      <c r="G89" s="347"/>
      <c r="H89" s="347"/>
      <c r="I89" s="348"/>
      <c r="J89" s="98">
        <v>7710000000</v>
      </c>
      <c r="K89" s="183">
        <v>0</v>
      </c>
      <c r="L89" s="183">
        <v>0</v>
      </c>
      <c r="M89" s="131">
        <v>0</v>
      </c>
      <c r="N89" s="176">
        <f>N90</f>
        <v>15000</v>
      </c>
      <c r="O89" s="176">
        <f>O90</f>
        <v>15000</v>
      </c>
      <c r="P89" s="176">
        <f>P90</f>
        <v>15000</v>
      </c>
    </row>
    <row r="90" spans="1:16" ht="19.5" customHeight="1">
      <c r="A90" s="88">
        <v>5</v>
      </c>
      <c r="B90" s="88">
        <v>3</v>
      </c>
      <c r="C90" s="132">
        <v>0</v>
      </c>
      <c r="D90" s="92"/>
      <c r="E90" s="92"/>
      <c r="F90" s="346" t="s">
        <v>223</v>
      </c>
      <c r="G90" s="347"/>
      <c r="H90" s="347"/>
      <c r="I90" s="348"/>
      <c r="J90" s="192">
        <v>7710000040</v>
      </c>
      <c r="K90" s="183">
        <v>0</v>
      </c>
      <c r="L90" s="183">
        <v>0</v>
      </c>
      <c r="M90" s="131">
        <v>0</v>
      </c>
      <c r="N90" s="176">
        <f>N91</f>
        <v>15000</v>
      </c>
      <c r="O90" s="176">
        <f>O92</f>
        <v>15000</v>
      </c>
      <c r="P90" s="176">
        <f>P92</f>
        <v>15000</v>
      </c>
    </row>
    <row r="91" spans="1:16" ht="15">
      <c r="A91" s="88"/>
      <c r="B91" s="88"/>
      <c r="C91" s="132"/>
      <c r="D91" s="92"/>
      <c r="E91" s="92"/>
      <c r="F91" s="346" t="s">
        <v>205</v>
      </c>
      <c r="G91" s="347"/>
      <c r="H91" s="347"/>
      <c r="I91" s="348"/>
      <c r="J91" s="192">
        <v>7710000040</v>
      </c>
      <c r="K91" s="183">
        <v>0</v>
      </c>
      <c r="L91" s="183">
        <v>0</v>
      </c>
      <c r="M91" s="131">
        <v>0</v>
      </c>
      <c r="N91" s="176">
        <f>N92</f>
        <v>15000</v>
      </c>
      <c r="O91" s="176">
        <f>O92</f>
        <v>15000</v>
      </c>
      <c r="P91" s="176">
        <f>P92</f>
        <v>15000</v>
      </c>
    </row>
    <row r="92" spans="1:16" ht="19.5" customHeight="1">
      <c r="A92" s="88">
        <v>5</v>
      </c>
      <c r="B92" s="88">
        <v>3</v>
      </c>
      <c r="C92" s="132">
        <v>240</v>
      </c>
      <c r="D92" s="92"/>
      <c r="E92" s="92"/>
      <c r="F92" s="354" t="s">
        <v>157</v>
      </c>
      <c r="G92" s="355"/>
      <c r="H92" s="355"/>
      <c r="I92" s="356"/>
      <c r="J92" s="186">
        <v>7710000040</v>
      </c>
      <c r="K92" s="184">
        <v>1</v>
      </c>
      <c r="L92" s="184">
        <v>11</v>
      </c>
      <c r="M92" s="132">
        <v>0</v>
      </c>
      <c r="N92" s="185">
        <f>N93</f>
        <v>15000</v>
      </c>
      <c r="O92" s="185">
        <f>O93</f>
        <v>15000</v>
      </c>
      <c r="P92" s="185">
        <f>P93</f>
        <v>15000</v>
      </c>
    </row>
    <row r="93" spans="1:16" ht="20.25" customHeight="1">
      <c r="A93" s="114"/>
      <c r="B93" s="85"/>
      <c r="C93" s="91"/>
      <c r="D93" s="92"/>
      <c r="E93" s="92"/>
      <c r="F93" s="354" t="s">
        <v>224</v>
      </c>
      <c r="G93" s="355"/>
      <c r="H93" s="355"/>
      <c r="I93" s="356"/>
      <c r="J93" s="186">
        <v>7710000040</v>
      </c>
      <c r="K93" s="184">
        <v>1</v>
      </c>
      <c r="L93" s="184">
        <v>11</v>
      </c>
      <c r="M93" s="132">
        <v>870</v>
      </c>
      <c r="N93" s="185">
        <f>'прил №5'!O45</f>
        <v>15000</v>
      </c>
      <c r="O93" s="185">
        <f>'прил №5'!P45</f>
        <v>15000</v>
      </c>
      <c r="P93" s="185">
        <f>'прил №5'!Q45</f>
        <v>15000</v>
      </c>
    </row>
    <row r="94" spans="1:16" ht="48.75" customHeight="1">
      <c r="A94" s="191"/>
      <c r="B94" s="315"/>
      <c r="C94" s="315"/>
      <c r="D94" s="315"/>
      <c r="E94" s="315"/>
      <c r="F94" s="354" t="s">
        <v>239</v>
      </c>
      <c r="G94" s="355"/>
      <c r="H94" s="355"/>
      <c r="I94" s="356"/>
      <c r="J94" s="99">
        <v>7730090140</v>
      </c>
      <c r="K94" s="184">
        <v>0</v>
      </c>
      <c r="L94" s="184">
        <v>0</v>
      </c>
      <c r="M94" s="132">
        <v>0</v>
      </c>
      <c r="N94" s="185">
        <f t="shared" ref="N94:P95" si="15">N95</f>
        <v>60000</v>
      </c>
      <c r="O94" s="185">
        <f t="shared" si="15"/>
        <v>60000</v>
      </c>
      <c r="P94" s="185">
        <f t="shared" si="15"/>
        <v>60000</v>
      </c>
    </row>
    <row r="95" spans="1:16" ht="15">
      <c r="A95" s="191"/>
      <c r="B95" s="315"/>
      <c r="C95" s="315"/>
      <c r="D95" s="315"/>
      <c r="E95" s="315"/>
      <c r="F95" s="354" t="s">
        <v>237</v>
      </c>
      <c r="G95" s="355"/>
      <c r="H95" s="355"/>
      <c r="I95" s="356"/>
      <c r="J95" s="99">
        <v>7730090140</v>
      </c>
      <c r="K95" s="184">
        <v>5</v>
      </c>
      <c r="L95" s="184">
        <v>0</v>
      </c>
      <c r="M95" s="132">
        <v>0</v>
      </c>
      <c r="N95" s="185">
        <f t="shared" si="15"/>
        <v>60000</v>
      </c>
      <c r="O95" s="185">
        <f t="shared" si="15"/>
        <v>60000</v>
      </c>
      <c r="P95" s="185">
        <f t="shared" si="15"/>
        <v>60000</v>
      </c>
    </row>
    <row r="96" spans="1:16" ht="15">
      <c r="A96" s="191"/>
      <c r="B96" s="315"/>
      <c r="C96" s="315"/>
      <c r="D96" s="315"/>
      <c r="E96" s="315"/>
      <c r="F96" s="354" t="s">
        <v>43</v>
      </c>
      <c r="G96" s="355"/>
      <c r="H96" s="355"/>
      <c r="I96" s="356"/>
      <c r="J96" s="99">
        <v>7730090140</v>
      </c>
      <c r="K96" s="184">
        <v>5</v>
      </c>
      <c r="L96" s="184">
        <v>1</v>
      </c>
      <c r="M96" s="132">
        <v>0</v>
      </c>
      <c r="N96" s="185">
        <f>N97</f>
        <v>60000</v>
      </c>
      <c r="O96" s="185">
        <v>60000</v>
      </c>
      <c r="P96" s="185">
        <v>60000</v>
      </c>
    </row>
    <row r="97" spans="1:16" ht="29.25" customHeight="1">
      <c r="A97" s="191"/>
      <c r="B97" s="315"/>
      <c r="C97" s="315"/>
      <c r="D97" s="315"/>
      <c r="E97" s="315"/>
      <c r="F97" s="354" t="s">
        <v>213</v>
      </c>
      <c r="G97" s="355"/>
      <c r="H97" s="355"/>
      <c r="I97" s="356"/>
      <c r="J97" s="99">
        <v>7730090140</v>
      </c>
      <c r="K97" s="184">
        <v>5</v>
      </c>
      <c r="L97" s="184">
        <v>1</v>
      </c>
      <c r="M97" s="132" t="s">
        <v>214</v>
      </c>
      <c r="N97" s="185">
        <f>'прил №5'!O95</f>
        <v>60000</v>
      </c>
      <c r="O97" s="185">
        <f>'прил №5'!P95</f>
        <v>60000</v>
      </c>
      <c r="P97" s="185">
        <f>'прил №5'!Q95</f>
        <v>60000</v>
      </c>
    </row>
    <row r="98" spans="1:16" ht="15">
      <c r="A98" s="191"/>
      <c r="B98" s="315"/>
      <c r="C98" s="315"/>
      <c r="D98" s="315"/>
      <c r="E98" s="315"/>
      <c r="F98" s="440" t="s">
        <v>274</v>
      </c>
      <c r="G98" s="441"/>
      <c r="H98" s="441"/>
      <c r="I98" s="442"/>
      <c r="J98" s="177" t="s">
        <v>80</v>
      </c>
      <c r="K98" s="316" t="s">
        <v>80</v>
      </c>
      <c r="L98" s="316" t="s">
        <v>80</v>
      </c>
      <c r="M98" s="316" t="s">
        <v>80</v>
      </c>
      <c r="N98" s="175">
        <f>N13+N88</f>
        <v>24261219.920000002</v>
      </c>
      <c r="O98" s="175">
        <f>O13+O88+O12</f>
        <v>24470251.630000003</v>
      </c>
      <c r="P98" s="175">
        <f>P13+P88+P12</f>
        <v>25493150</v>
      </c>
    </row>
  </sheetData>
  <mergeCells count="93">
    <mergeCell ref="F94:I94"/>
    <mergeCell ref="F95:I95"/>
    <mergeCell ref="F96:I96"/>
    <mergeCell ref="F97:I97"/>
    <mergeCell ref="F88:I88"/>
    <mergeCell ref="F89:I89"/>
    <mergeCell ref="C83:I83"/>
    <mergeCell ref="F84:I84"/>
    <mergeCell ref="F98:I98"/>
    <mergeCell ref="F85:I85"/>
    <mergeCell ref="F86:I86"/>
    <mergeCell ref="F87:I87"/>
    <mergeCell ref="F92:I92"/>
    <mergeCell ref="F93:I93"/>
    <mergeCell ref="F67:I67"/>
    <mergeCell ref="F68:I68"/>
    <mergeCell ref="F69:I69"/>
    <mergeCell ref="F70:I70"/>
    <mergeCell ref="F71:I71"/>
    <mergeCell ref="F72:I72"/>
    <mergeCell ref="F73:I73"/>
    <mergeCell ref="F74:I74"/>
    <mergeCell ref="F75:I75"/>
    <mergeCell ref="F76:I76"/>
    <mergeCell ref="F90:I90"/>
    <mergeCell ref="F91:I91"/>
    <mergeCell ref="F79:I79"/>
    <mergeCell ref="F80:I80"/>
    <mergeCell ref="F81:I81"/>
    <mergeCell ref="F82:I82"/>
    <mergeCell ref="F77:I77"/>
    <mergeCell ref="F78:I78"/>
    <mergeCell ref="F59:I59"/>
    <mergeCell ref="F60:I60"/>
    <mergeCell ref="F61:I61"/>
    <mergeCell ref="F62:I62"/>
    <mergeCell ref="F63:I63"/>
    <mergeCell ref="F64:I64"/>
    <mergeCell ref="F65:I65"/>
    <mergeCell ref="F66:I66"/>
    <mergeCell ref="F55:I55"/>
    <mergeCell ref="F56:I56"/>
    <mergeCell ref="F57:I57"/>
    <mergeCell ref="F58:I58"/>
    <mergeCell ref="F51:I51"/>
    <mergeCell ref="F52:I52"/>
    <mergeCell ref="F53:I53"/>
    <mergeCell ref="F54:I54"/>
    <mergeCell ref="F47:I47"/>
    <mergeCell ref="F48:I48"/>
    <mergeCell ref="F49:I49"/>
    <mergeCell ref="F50:I50"/>
    <mergeCell ref="F43:I43"/>
    <mergeCell ref="F44:I44"/>
    <mergeCell ref="F45:I45"/>
    <mergeCell ref="F46:I46"/>
    <mergeCell ref="F42:I42"/>
    <mergeCell ref="F29:I29"/>
    <mergeCell ref="F30:I30"/>
    <mergeCell ref="F31:I31"/>
    <mergeCell ref="F32:I32"/>
    <mergeCell ref="F37:I37"/>
    <mergeCell ref="F38:I38"/>
    <mergeCell ref="F39:I39"/>
    <mergeCell ref="F40:I40"/>
    <mergeCell ref="E34:I34"/>
    <mergeCell ref="F36:I36"/>
    <mergeCell ref="F41:I41"/>
    <mergeCell ref="D14:I14"/>
    <mergeCell ref="E27:I27"/>
    <mergeCell ref="E28:I28"/>
    <mergeCell ref="F17:I17"/>
    <mergeCell ref="F18:I18"/>
    <mergeCell ref="F19:I19"/>
    <mergeCell ref="D20:I20"/>
    <mergeCell ref="D24:I24"/>
    <mergeCell ref="F21:I21"/>
    <mergeCell ref="F22:I22"/>
    <mergeCell ref="F23:I23"/>
    <mergeCell ref="D15:I15"/>
    <mergeCell ref="D16:I16"/>
    <mergeCell ref="F35:I35"/>
    <mergeCell ref="E25:I25"/>
    <mergeCell ref="E26:I26"/>
    <mergeCell ref="F33:I33"/>
    <mergeCell ref="D13:I13"/>
    <mergeCell ref="O1:P1"/>
    <mergeCell ref="A7:P8"/>
    <mergeCell ref="A11:I11"/>
    <mergeCell ref="D12:I12"/>
    <mergeCell ref="O2:P2"/>
    <mergeCell ref="M3:P3"/>
    <mergeCell ref="N4:P4"/>
  </mergeCells>
  <phoneticPr fontId="5" type="noConversion"/>
  <pageMargins left="0.70866141732283472" right="0.22" top="0.74803149606299213" bottom="0.74803149606299213" header="0.31496062992125984" footer="0.31496062992125984"/>
  <pageSetup paperSize="9"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12"/>
  <sheetViews>
    <sheetView workbookViewId="0">
      <selection activeCell="F13" sqref="A1:F13"/>
    </sheetView>
  </sheetViews>
  <sheetFormatPr defaultRowHeight="12.75"/>
  <cols>
    <col min="1" max="1" width="8.140625" bestFit="1" customWidth="1"/>
    <col min="2" max="2" width="29.42578125" customWidth="1"/>
    <col min="3" max="3" width="16.140625" hidden="1" customWidth="1"/>
    <col min="4" max="4" width="17.42578125" style="209" customWidth="1"/>
    <col min="5" max="6" width="17" customWidth="1"/>
  </cols>
  <sheetData>
    <row r="1" spans="1:6" ht="15.75" customHeight="1">
      <c r="E1" s="210" t="s">
        <v>299</v>
      </c>
      <c r="F1" s="210"/>
    </row>
    <row r="2" spans="1:6">
      <c r="E2" s="210" t="s">
        <v>300</v>
      </c>
      <c r="F2" s="210"/>
    </row>
    <row r="3" spans="1:6" ht="35.25" customHeight="1">
      <c r="E3" s="443" t="s">
        <v>301</v>
      </c>
      <c r="F3" s="444"/>
    </row>
    <row r="4" spans="1:6">
      <c r="E4" s="212" t="s">
        <v>298</v>
      </c>
      <c r="F4" s="212"/>
    </row>
    <row r="5" spans="1:6" ht="14.25" customHeight="1">
      <c r="C5" s="213"/>
    </row>
    <row r="6" spans="1:6" ht="118.9" customHeight="1">
      <c r="A6" s="327" t="s">
        <v>354</v>
      </c>
      <c r="B6" s="327"/>
      <c r="C6" s="327"/>
      <c r="D6" s="327"/>
      <c r="E6" s="327"/>
      <c r="F6" s="327"/>
    </row>
    <row r="7" spans="1:6" ht="24.75" customHeight="1">
      <c r="A7" s="193"/>
      <c r="B7" s="15"/>
      <c r="C7" s="214"/>
      <c r="D7" s="214"/>
      <c r="E7" s="15"/>
      <c r="F7" s="194" t="s">
        <v>302</v>
      </c>
    </row>
    <row r="8" spans="1:6" ht="106.15" customHeight="1">
      <c r="A8" s="327" t="s">
        <v>355</v>
      </c>
      <c r="B8" s="327"/>
      <c r="C8" s="327"/>
      <c r="D8" s="327"/>
      <c r="E8" s="327"/>
      <c r="F8" s="327"/>
    </row>
    <row r="9" spans="1:6" ht="32.25" customHeight="1">
      <c r="A9" s="215"/>
      <c r="B9" s="215"/>
      <c r="C9" s="216"/>
      <c r="F9" s="217" t="s">
        <v>0</v>
      </c>
    </row>
    <row r="10" spans="1:6" ht="15">
      <c r="A10" s="218" t="s">
        <v>303</v>
      </c>
      <c r="B10" s="219" t="s">
        <v>304</v>
      </c>
      <c r="C10" s="220" t="s">
        <v>305</v>
      </c>
      <c r="D10" s="221">
        <v>2026</v>
      </c>
      <c r="E10" s="221">
        <v>2027</v>
      </c>
      <c r="F10" s="221">
        <v>2028</v>
      </c>
    </row>
    <row r="11" spans="1:6" ht="15">
      <c r="A11" s="222" t="s">
        <v>306</v>
      </c>
      <c r="B11" s="223" t="s">
        <v>307</v>
      </c>
      <c r="C11" s="224">
        <v>545200</v>
      </c>
      <c r="D11" s="225">
        <v>5510000</v>
      </c>
      <c r="E11" s="225">
        <v>6732100</v>
      </c>
      <c r="F11" s="225">
        <v>6732100</v>
      </c>
    </row>
    <row r="12" spans="1:6" ht="14.25">
      <c r="A12" s="226" t="s">
        <v>80</v>
      </c>
      <c r="B12" s="227" t="s">
        <v>308</v>
      </c>
      <c r="C12" s="228">
        <f>SUM(C11:C11)</f>
        <v>545200</v>
      </c>
      <c r="D12" s="229">
        <f>SUM(D11:D11)</f>
        <v>5510000</v>
      </c>
      <c r="E12" s="229">
        <f>SUM(E11:E11)</f>
        <v>6732100</v>
      </c>
      <c r="F12" s="229">
        <f>SUM(F11:F11)</f>
        <v>6732100</v>
      </c>
    </row>
  </sheetData>
  <mergeCells count="3">
    <mergeCell ref="A8:F8"/>
    <mergeCell ref="A6:F6"/>
    <mergeCell ref="E3:F3"/>
  </mergeCells>
  <phoneticPr fontId="5" type="noConversion"/>
  <pageMargins left="1.1811023622047245" right="0.59055118110236227" top="0.59055118110236227" bottom="0.59055118110236227" header="0.51181102362204722" footer="0.51181102362204722"/>
  <pageSetup paperSize="9" scale="9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"/>
  <sheetViews>
    <sheetView workbookViewId="0">
      <selection activeCell="F12" sqref="A1:F12"/>
    </sheetView>
  </sheetViews>
  <sheetFormatPr defaultRowHeight="12.75"/>
  <cols>
    <col min="1" max="1" width="8.140625" bestFit="1" customWidth="1"/>
    <col min="2" max="2" width="29.42578125" customWidth="1"/>
    <col min="3" max="3" width="16.140625" hidden="1" customWidth="1"/>
    <col min="4" max="4" width="17.42578125" style="209" customWidth="1"/>
    <col min="5" max="6" width="17" customWidth="1"/>
  </cols>
  <sheetData>
    <row r="1" spans="1:6" ht="15.75" customHeight="1">
      <c r="E1" s="210" t="s">
        <v>299</v>
      </c>
      <c r="F1" s="210"/>
    </row>
    <row r="2" spans="1:6">
      <c r="E2" s="210" t="s">
        <v>300</v>
      </c>
      <c r="F2" s="210"/>
    </row>
    <row r="3" spans="1:6">
      <c r="E3" s="210" t="s">
        <v>309</v>
      </c>
      <c r="F3" s="210"/>
    </row>
    <row r="4" spans="1:6">
      <c r="E4" s="212" t="s">
        <v>298</v>
      </c>
      <c r="F4" s="212"/>
    </row>
    <row r="5" spans="1:6" ht="14.25" customHeight="1">
      <c r="C5" s="213"/>
    </row>
    <row r="6" spans="1:6" ht="123" customHeight="1">
      <c r="A6" s="327" t="s">
        <v>354</v>
      </c>
      <c r="B6" s="327"/>
      <c r="C6" s="327"/>
      <c r="D6" s="327"/>
      <c r="E6" s="327"/>
      <c r="F6" s="327"/>
    </row>
    <row r="7" spans="1:6" ht="24.75" customHeight="1">
      <c r="A7" s="193"/>
      <c r="B7" s="15"/>
      <c r="C7" s="230" t="s">
        <v>302</v>
      </c>
      <c r="D7" s="214"/>
      <c r="E7" s="15"/>
      <c r="F7" s="194" t="s">
        <v>310</v>
      </c>
    </row>
    <row r="8" spans="1:6" ht="109.15" customHeight="1">
      <c r="A8" s="327" t="s">
        <v>358</v>
      </c>
      <c r="B8" s="327"/>
      <c r="C8" s="327"/>
      <c r="D8" s="327"/>
      <c r="E8" s="327"/>
      <c r="F8" s="327"/>
    </row>
    <row r="9" spans="1:6" ht="32.25" customHeight="1">
      <c r="A9" s="215"/>
      <c r="B9" s="215"/>
      <c r="C9" s="216"/>
      <c r="F9" s="217" t="s">
        <v>0</v>
      </c>
    </row>
    <row r="10" spans="1:6" ht="15">
      <c r="A10" s="218" t="s">
        <v>303</v>
      </c>
      <c r="B10" s="219" t="s">
        <v>304</v>
      </c>
      <c r="C10" s="220" t="s">
        <v>305</v>
      </c>
      <c r="D10" s="231">
        <v>2026</v>
      </c>
      <c r="E10" s="231">
        <v>2027</v>
      </c>
      <c r="F10" s="231">
        <v>2028</v>
      </c>
    </row>
    <row r="11" spans="1:6" ht="15">
      <c r="A11" s="222" t="s">
        <v>306</v>
      </c>
      <c r="B11" s="223" t="s">
        <v>307</v>
      </c>
      <c r="C11" s="224">
        <v>545200</v>
      </c>
      <c r="D11" s="232">
        <v>126009</v>
      </c>
      <c r="E11" s="232">
        <v>126009</v>
      </c>
      <c r="F11" s="232">
        <v>126009</v>
      </c>
    </row>
    <row r="12" spans="1:6" ht="14.25">
      <c r="A12" s="226" t="s">
        <v>80</v>
      </c>
      <c r="B12" s="227" t="s">
        <v>308</v>
      </c>
      <c r="C12" s="228">
        <f>SUM(C11:C11)</f>
        <v>545200</v>
      </c>
      <c r="D12" s="233">
        <f>SUM(D11:D11)</f>
        <v>126009</v>
      </c>
      <c r="E12" s="233">
        <f>SUM(E11:E11)</f>
        <v>126009</v>
      </c>
      <c r="F12" s="233">
        <f>SUM(F11:F11)</f>
        <v>126009</v>
      </c>
    </row>
  </sheetData>
  <mergeCells count="2">
    <mergeCell ref="A6:F6"/>
    <mergeCell ref="A8:F8"/>
  </mergeCells>
  <phoneticPr fontId="5" type="noConversion"/>
  <pageMargins left="1.1811023622047245" right="0.59055118110236227" top="0.59055118110236227" bottom="0.59055118110236227" header="0.31496062992125984" footer="0.31496062992125984"/>
  <pageSetup paperSize="9" scale="94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2"/>
  <sheetViews>
    <sheetView workbookViewId="0">
      <selection activeCell="G13" sqref="A1:G13"/>
    </sheetView>
  </sheetViews>
  <sheetFormatPr defaultRowHeight="12.75"/>
  <cols>
    <col min="1" max="1" width="8.140625" bestFit="1" customWidth="1"/>
    <col min="2" max="2" width="29.42578125" customWidth="1"/>
    <col min="3" max="3" width="16.140625" hidden="1" customWidth="1"/>
    <col min="4" max="4" width="17.42578125" style="209" customWidth="1"/>
    <col min="5" max="6" width="17" customWidth="1"/>
    <col min="8" max="8" width="13.140625" customWidth="1"/>
    <col min="10" max="10" width="12.5703125" customWidth="1"/>
  </cols>
  <sheetData>
    <row r="1" spans="1:10" ht="15.75" customHeight="1">
      <c r="E1" s="210" t="s">
        <v>299</v>
      </c>
      <c r="F1" s="210"/>
    </row>
    <row r="2" spans="1:10">
      <c r="E2" s="210" t="s">
        <v>300</v>
      </c>
      <c r="F2" s="210"/>
    </row>
    <row r="3" spans="1:10">
      <c r="E3" s="210" t="s">
        <v>309</v>
      </c>
      <c r="F3" s="210"/>
    </row>
    <row r="4" spans="1:10">
      <c r="E4" s="212" t="s">
        <v>298</v>
      </c>
      <c r="F4" s="212"/>
    </row>
    <row r="5" spans="1:10" ht="14.25" customHeight="1">
      <c r="C5" s="213"/>
    </row>
    <row r="6" spans="1:10" ht="111.75" customHeight="1">
      <c r="A6" s="327" t="s">
        <v>354</v>
      </c>
      <c r="B6" s="327"/>
      <c r="C6" s="327"/>
      <c r="D6" s="327"/>
      <c r="E6" s="327"/>
      <c r="F6" s="327"/>
      <c r="G6" s="327"/>
    </row>
    <row r="7" spans="1:10" ht="42" customHeight="1">
      <c r="A7" s="193"/>
      <c r="B7" s="15"/>
      <c r="C7" s="15"/>
      <c r="D7" s="15"/>
      <c r="E7" s="214"/>
      <c r="F7" s="445" t="s">
        <v>311</v>
      </c>
      <c r="G7" s="445"/>
    </row>
    <row r="8" spans="1:10" ht="111.75" customHeight="1">
      <c r="A8" s="327" t="s">
        <v>357</v>
      </c>
      <c r="B8" s="327"/>
      <c r="C8" s="327"/>
      <c r="D8" s="327"/>
      <c r="E8" s="327"/>
      <c r="F8" s="327"/>
      <c r="G8" s="327"/>
    </row>
    <row r="9" spans="1:10" ht="30" customHeight="1">
      <c r="A9" s="215"/>
      <c r="B9" s="215"/>
      <c r="C9" s="216"/>
      <c r="F9" s="217" t="s">
        <v>0</v>
      </c>
    </row>
    <row r="10" spans="1:10" ht="15">
      <c r="A10" s="218" t="s">
        <v>303</v>
      </c>
      <c r="B10" s="219" t="s">
        <v>304</v>
      </c>
      <c r="C10" s="220" t="s">
        <v>305</v>
      </c>
      <c r="D10" s="221">
        <v>2026</v>
      </c>
      <c r="E10" s="221">
        <v>2027</v>
      </c>
      <c r="F10" s="221">
        <v>2028</v>
      </c>
      <c r="J10" s="234"/>
    </row>
    <row r="11" spans="1:10" ht="15">
      <c r="A11" s="222" t="s">
        <v>306</v>
      </c>
      <c r="B11" s="223" t="s">
        <v>312</v>
      </c>
      <c r="C11" s="224">
        <v>545200</v>
      </c>
      <c r="D11" s="232">
        <v>142100</v>
      </c>
      <c r="E11" s="232">
        <v>142100</v>
      </c>
      <c r="F11" s="232">
        <v>142100</v>
      </c>
      <c r="J11" s="234"/>
    </row>
    <row r="12" spans="1:10" ht="14.25">
      <c r="A12" s="226" t="s">
        <v>80</v>
      </c>
      <c r="B12" s="227" t="s">
        <v>308</v>
      </c>
      <c r="C12" s="228">
        <f>SUM(C11:C11)</f>
        <v>545200</v>
      </c>
      <c r="D12" s="233">
        <f>SUM(D11:D11)</f>
        <v>142100</v>
      </c>
      <c r="E12" s="233">
        <f>SUM(E11:E11)</f>
        <v>142100</v>
      </c>
      <c r="F12" s="233">
        <f>SUM(F11:F11)</f>
        <v>142100</v>
      </c>
      <c r="J12" s="234"/>
    </row>
  </sheetData>
  <mergeCells count="3">
    <mergeCell ref="A6:G6"/>
    <mergeCell ref="A8:G8"/>
    <mergeCell ref="F7:G7"/>
  </mergeCells>
  <phoneticPr fontId="5" type="noConversion"/>
  <pageMargins left="1.1811023622047245" right="0.59055118110236227" top="0.59055118110236227" bottom="0.59055118110236227" header="0.31496062992125984" footer="0.31496062992125984"/>
  <pageSetup paperSize="9"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3</vt:i4>
      </vt:variant>
    </vt:vector>
  </HeadingPairs>
  <TitlesOfParts>
    <vt:vector size="15" baseType="lpstr">
      <vt:lpstr>прил №1</vt:lpstr>
      <vt:lpstr>прил №2</vt:lpstr>
      <vt:lpstr>прил №3</vt:lpstr>
      <vt:lpstr>прил №4</vt:lpstr>
      <vt:lpstr>прил №5</vt:lpstr>
      <vt:lpstr>прил №6</vt:lpstr>
      <vt:lpstr>прил № 7 Табл.1-культ.</vt:lpstr>
      <vt:lpstr>Прил № 7 таблица 2 КСО</vt:lpstr>
      <vt:lpstr>Прил №7 таблица 3 зем контроль</vt:lpstr>
      <vt:lpstr>Прил №7  таб 4 пов зп раб культ</vt:lpstr>
      <vt:lpstr>прил № 8</vt:lpstr>
      <vt:lpstr>прил № 9</vt:lpstr>
      <vt:lpstr>'прил № 8'!Заголовки_для_печати</vt:lpstr>
      <vt:lpstr>'прил № 8'!Область_печати</vt:lpstr>
      <vt:lpstr>'Прил №7  таб 4 пов зп раб культ'!Область_печати</vt:lpstr>
    </vt:vector>
  </TitlesOfParts>
  <Company>Anastasiya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Anastasiya</dc:creator>
  <cp:lastModifiedBy>Пользователь Windows</cp:lastModifiedBy>
  <cp:lastPrinted>2026-02-03T04:20:58Z</cp:lastPrinted>
  <dcterms:created xsi:type="dcterms:W3CDTF">2010-12-16T03:42:04Z</dcterms:created>
  <dcterms:modified xsi:type="dcterms:W3CDTF">2026-03-25T12:04:34Z</dcterms:modified>
</cp:coreProperties>
</file>