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75" windowWidth="12120" windowHeight="9120" activeTab="4"/>
  </bookViews>
  <sheets>
    <sheet name="прил №1" sheetId="1" r:id="rId1"/>
    <sheet name="прил №2" sheetId="2" r:id="rId2"/>
    <sheet name="прил №3" sheetId="3" r:id="rId3"/>
    <sheet name="прил №4" sheetId="4" r:id="rId4"/>
    <sheet name="прил №5" sheetId="5" r:id="rId5"/>
    <sheet name="прил №6" sheetId="6" r:id="rId6"/>
  </sheets>
  <calcPr calcId="125725"/>
</workbook>
</file>

<file path=xl/calcChain.xml><?xml version="1.0" encoding="utf-8"?>
<calcChain xmlns="http://schemas.openxmlformats.org/spreadsheetml/2006/main">
  <c r="C79" i="2"/>
  <c r="C78" s="1"/>
  <c r="R32" i="5"/>
  <c r="U32" s="1"/>
  <c r="Q152"/>
  <c r="Q151" s="1"/>
  <c r="Q150" s="1"/>
  <c r="Q149" s="1"/>
  <c r="Q148" s="1"/>
  <c r="Q147" s="1"/>
  <c r="Q146" s="1"/>
  <c r="P152"/>
  <c r="P151" s="1"/>
  <c r="P150" s="1"/>
  <c r="P149" s="1"/>
  <c r="P148" s="1"/>
  <c r="P147" s="1"/>
  <c r="P146" s="1"/>
  <c r="Q144"/>
  <c r="Q143"/>
  <c r="Q142" s="1"/>
  <c r="Q141" s="1"/>
  <c r="Q140" s="1"/>
  <c r="Q139" s="1"/>
  <c r="Q138" s="1"/>
  <c r="Q137" s="1"/>
  <c r="P144"/>
  <c r="P143"/>
  <c r="P142" s="1"/>
  <c r="P141" s="1"/>
  <c r="P140" s="1"/>
  <c r="P139" s="1"/>
  <c r="P138" s="1"/>
  <c r="P137" s="1"/>
  <c r="Q135"/>
  <c r="P135"/>
  <c r="Q133"/>
  <c r="P133"/>
  <c r="Q130"/>
  <c r="Q129"/>
  <c r="P130"/>
  <c r="P129"/>
  <c r="Q122"/>
  <c r="Q121"/>
  <c r="Q120" s="1"/>
  <c r="Q119" s="1"/>
  <c r="Q118" s="1"/>
  <c r="Q117" s="1"/>
  <c r="P122"/>
  <c r="P121"/>
  <c r="P120" s="1"/>
  <c r="P119" s="1"/>
  <c r="P118" s="1"/>
  <c r="P117" s="1"/>
  <c r="Q115"/>
  <c r="Q114"/>
  <c r="Q113" s="1"/>
  <c r="Q112" s="1"/>
  <c r="Q111" s="1"/>
  <c r="Q110" s="1"/>
  <c r="P115"/>
  <c r="P114"/>
  <c r="P113" s="1"/>
  <c r="P112" s="1"/>
  <c r="P111" s="1"/>
  <c r="P110" s="1"/>
  <c r="Q108"/>
  <c r="Q107"/>
  <c r="Q106" s="1"/>
  <c r="Q105" s="1"/>
  <c r="Q104" s="1"/>
  <c r="P108"/>
  <c r="P107" s="1"/>
  <c r="P106" s="1"/>
  <c r="P105" s="1"/>
  <c r="P104" s="1"/>
  <c r="Q101"/>
  <c r="Q100"/>
  <c r="P101"/>
  <c r="P100"/>
  <c r="Q98"/>
  <c r="Q97"/>
  <c r="P98"/>
  <c r="P97"/>
  <c r="Q92"/>
  <c r="Q91" s="1"/>
  <c r="Q90" s="1"/>
  <c r="Q89" s="1"/>
  <c r="P92"/>
  <c r="P91" s="1"/>
  <c r="P90" s="1"/>
  <c r="P89" s="1"/>
  <c r="Q84"/>
  <c r="Q83" s="1"/>
  <c r="Q82" s="1"/>
  <c r="Q81" s="1"/>
  <c r="Q80" s="1"/>
  <c r="Q79" s="1"/>
  <c r="P84"/>
  <c r="P83" s="1"/>
  <c r="P82" s="1"/>
  <c r="P81" s="1"/>
  <c r="P80" s="1"/>
  <c r="P79" s="1"/>
  <c r="Q76"/>
  <c r="Q75" s="1"/>
  <c r="Q74" s="1"/>
  <c r="Q73" s="1"/>
  <c r="Q72" s="1"/>
  <c r="Q71" s="1"/>
  <c r="P76"/>
  <c r="P75" s="1"/>
  <c r="P74" s="1"/>
  <c r="P73" s="1"/>
  <c r="P72" s="1"/>
  <c r="P71" s="1"/>
  <c r="Q68"/>
  <c r="P68"/>
  <c r="Q65"/>
  <c r="P65"/>
  <c r="P64"/>
  <c r="P63" s="1"/>
  <c r="P62" s="1"/>
  <c r="P61" s="1"/>
  <c r="P60" s="1"/>
  <c r="P59" s="1"/>
  <c r="O68"/>
  <c r="Q57"/>
  <c r="Q56" s="1"/>
  <c r="Q55" s="1"/>
  <c r="Q54" s="1"/>
  <c r="Q53" s="1"/>
  <c r="Q52" s="1"/>
  <c r="Q51" s="1"/>
  <c r="P57"/>
  <c r="P56"/>
  <c r="P55" s="1"/>
  <c r="P54" s="1"/>
  <c r="P53" s="1"/>
  <c r="P52" s="1"/>
  <c r="P51" s="1"/>
  <c r="Q49"/>
  <c r="P49"/>
  <c r="Q48"/>
  <c r="P48"/>
  <c r="P47"/>
  <c r="P46" s="1"/>
  <c r="Q47"/>
  <c r="Q46" s="1"/>
  <c r="Q44"/>
  <c r="Q43" s="1"/>
  <c r="Q42" s="1"/>
  <c r="Q41" s="1"/>
  <c r="P44"/>
  <c r="P43" s="1"/>
  <c r="P42" s="1"/>
  <c r="P41" s="1"/>
  <c r="Q39"/>
  <c r="Q38" s="1"/>
  <c r="Q37" s="1"/>
  <c r="Q36" s="1"/>
  <c r="Q35" s="1"/>
  <c r="P39"/>
  <c r="P38"/>
  <c r="P37" s="1"/>
  <c r="P36" s="1"/>
  <c r="P35" s="1"/>
  <c r="Q33"/>
  <c r="P33"/>
  <c r="Q30"/>
  <c r="P30"/>
  <c r="Q27"/>
  <c r="P27"/>
  <c r="Q24"/>
  <c r="Q23" s="1"/>
  <c r="Q22" s="1"/>
  <c r="Q21" s="1"/>
  <c r="Q20" s="1"/>
  <c r="Q19" s="1"/>
  <c r="P24"/>
  <c r="Q16"/>
  <c r="Q15"/>
  <c r="Q14" s="1"/>
  <c r="Q13" s="1"/>
  <c r="Q12" s="1"/>
  <c r="Q11" s="1"/>
  <c r="P16"/>
  <c r="P15"/>
  <c r="P14" s="1"/>
  <c r="P13" s="1"/>
  <c r="P12" s="1"/>
  <c r="P11" s="1"/>
  <c r="O130"/>
  <c r="N38" i="6"/>
  <c r="N37" s="1"/>
  <c r="N36" s="1"/>
  <c r="N35" s="1"/>
  <c r="N107"/>
  <c r="N104" s="1"/>
  <c r="N103"/>
  <c r="N102" s="1"/>
  <c r="N101" s="1"/>
  <c r="N100" s="1"/>
  <c r="N99" s="1"/>
  <c r="N82"/>
  <c r="N81" s="1"/>
  <c r="N80" s="1"/>
  <c r="N79" s="1"/>
  <c r="N78"/>
  <c r="N77" s="1"/>
  <c r="N76" s="1"/>
  <c r="N75" s="1"/>
  <c r="N70"/>
  <c r="O30" i="5"/>
  <c r="N61" i="6" s="1"/>
  <c r="O24" i="5"/>
  <c r="N59" i="6"/>
  <c r="N50"/>
  <c r="N49" s="1"/>
  <c r="N48" s="1"/>
  <c r="N47" s="1"/>
  <c r="N46"/>
  <c r="N45" s="1"/>
  <c r="N44" s="1"/>
  <c r="N43" s="1"/>
  <c r="N33"/>
  <c r="N32" s="1"/>
  <c r="N31" s="1"/>
  <c r="N30" s="1"/>
  <c r="N29" s="1"/>
  <c r="P109"/>
  <c r="P108"/>
  <c r="O109"/>
  <c r="O108"/>
  <c r="P102"/>
  <c r="P100"/>
  <c r="P99" s="1"/>
  <c r="P98" s="1"/>
  <c r="O102"/>
  <c r="O100"/>
  <c r="O99" s="1"/>
  <c r="O98" s="1"/>
  <c r="P80"/>
  <c r="O80"/>
  <c r="P76"/>
  <c r="O76"/>
  <c r="P73"/>
  <c r="P72"/>
  <c r="P71" s="1"/>
  <c r="O73"/>
  <c r="O72" s="1"/>
  <c r="O71" s="1"/>
  <c r="P58"/>
  <c r="P57"/>
  <c r="P56" s="1"/>
  <c r="O58"/>
  <c r="O57" s="1"/>
  <c r="O56" s="1"/>
  <c r="P54"/>
  <c r="P53"/>
  <c r="P52" s="1"/>
  <c r="P51" s="1"/>
  <c r="O54"/>
  <c r="O53" s="1"/>
  <c r="O52" s="1"/>
  <c r="O51" s="1"/>
  <c r="P49"/>
  <c r="P48"/>
  <c r="P47" s="1"/>
  <c r="O49"/>
  <c r="O48" s="1"/>
  <c r="O47" s="1"/>
  <c r="P45"/>
  <c r="P44"/>
  <c r="P43" s="1"/>
  <c r="O45"/>
  <c r="O44" s="1"/>
  <c r="O43" s="1"/>
  <c r="P41"/>
  <c r="P40"/>
  <c r="P39" s="1"/>
  <c r="O41"/>
  <c r="O40" s="1"/>
  <c r="O39" s="1"/>
  <c r="P37"/>
  <c r="P36"/>
  <c r="O37"/>
  <c r="O36"/>
  <c r="P22"/>
  <c r="P21"/>
  <c r="P20" s="1"/>
  <c r="O22"/>
  <c r="O21" s="1"/>
  <c r="O20" s="1"/>
  <c r="P18"/>
  <c r="P17"/>
  <c r="P16" s="1"/>
  <c r="P15" s="1"/>
  <c r="P14" s="1"/>
  <c r="P13" s="1"/>
  <c r="P112" s="1"/>
  <c r="O18"/>
  <c r="O17" s="1"/>
  <c r="O16" s="1"/>
  <c r="O15" s="1"/>
  <c r="O14" s="1"/>
  <c r="O13" s="1"/>
  <c r="O112" s="1"/>
  <c r="P101"/>
  <c r="O101"/>
  <c r="P126" i="4"/>
  <c r="O126"/>
  <c r="N111"/>
  <c r="N110" s="1"/>
  <c r="N109"/>
  <c r="N108" s="1"/>
  <c r="N40"/>
  <c r="N39" s="1"/>
  <c r="N38" s="1"/>
  <c r="N37" s="1"/>
  <c r="N36" s="1"/>
  <c r="N35"/>
  <c r="N34"/>
  <c r="N33" s="1"/>
  <c r="N32" s="1"/>
  <c r="N31" s="1"/>
  <c r="N30"/>
  <c r="N29" s="1"/>
  <c r="N28" s="1"/>
  <c r="N27" s="1"/>
  <c r="N26" s="1"/>
  <c r="N25" s="1"/>
  <c r="N24"/>
  <c r="N23" s="1"/>
  <c r="O15" i="5"/>
  <c r="O14" s="1"/>
  <c r="O13" s="1"/>
  <c r="O12" s="1"/>
  <c r="O11" s="1"/>
  <c r="D16" i="3" s="1"/>
  <c r="O16" i="5"/>
  <c r="N55" i="6" s="1"/>
  <c r="N54" s="1"/>
  <c r="N53" s="1"/>
  <c r="N52" s="1"/>
  <c r="N14" i="4"/>
  <c r="N13" s="1"/>
  <c r="N12" s="1"/>
  <c r="N11" s="1"/>
  <c r="N10" s="1"/>
  <c r="N9" s="1"/>
  <c r="O27" i="5"/>
  <c r="O23" s="1"/>
  <c r="O22" s="1"/>
  <c r="O21" s="1"/>
  <c r="O20" s="1"/>
  <c r="O19" s="1"/>
  <c r="N21" i="4"/>
  <c r="N20"/>
  <c r="N22"/>
  <c r="O33" i="5"/>
  <c r="O39"/>
  <c r="O38" s="1"/>
  <c r="O37" s="1"/>
  <c r="O36" s="1"/>
  <c r="O35" s="1"/>
  <c r="D18" i="3" s="1"/>
  <c r="O44" i="5"/>
  <c r="O43" s="1"/>
  <c r="O42" s="1"/>
  <c r="O41" s="1"/>
  <c r="D22" i="3" s="1"/>
  <c r="O49" i="5"/>
  <c r="O48"/>
  <c r="O47" s="1"/>
  <c r="O46" s="1"/>
  <c r="D23" i="3" s="1"/>
  <c r="O56" i="5"/>
  <c r="O55" s="1"/>
  <c r="O54" s="1"/>
  <c r="O53" s="1"/>
  <c r="O52" s="1"/>
  <c r="O51" s="1"/>
  <c r="D24" i="3" s="1"/>
  <c r="O57" i="5"/>
  <c r="N74" i="6" s="1"/>
  <c r="N73" s="1"/>
  <c r="N72" s="1"/>
  <c r="N71" s="1"/>
  <c r="N47" i="4"/>
  <c r="N46" s="1"/>
  <c r="N45" s="1"/>
  <c r="N44" s="1"/>
  <c r="N43" s="1"/>
  <c r="N42" s="1"/>
  <c r="N41" s="1"/>
  <c r="O65" i="5"/>
  <c r="O64" s="1"/>
  <c r="O63" s="1"/>
  <c r="O62" s="1"/>
  <c r="O61" s="1"/>
  <c r="O60" s="1"/>
  <c r="N54" i="4"/>
  <c r="N55"/>
  <c r="O76" i="5"/>
  <c r="N23" i="6" s="1"/>
  <c r="N22" s="1"/>
  <c r="N21" s="1"/>
  <c r="N20" s="1"/>
  <c r="O84" i="5"/>
  <c r="N19" i="6" s="1"/>
  <c r="N18" s="1"/>
  <c r="N17" s="1"/>
  <c r="N16" s="1"/>
  <c r="O92" i="5"/>
  <c r="O91"/>
  <c r="O90" s="1"/>
  <c r="O89" s="1"/>
  <c r="N28" i="6"/>
  <c r="N27" s="1"/>
  <c r="N26" s="1"/>
  <c r="N25" s="1"/>
  <c r="N24" s="1"/>
  <c r="O97" i="5"/>
  <c r="O96" s="1"/>
  <c r="O95" s="1"/>
  <c r="O98"/>
  <c r="N93" i="6" s="1"/>
  <c r="N92" s="1"/>
  <c r="N91" s="1"/>
  <c r="N90" s="1"/>
  <c r="N80" i="4"/>
  <c r="N79" s="1"/>
  <c r="O100" i="5"/>
  <c r="O101"/>
  <c r="N97" i="6" s="1"/>
  <c r="N96" s="1"/>
  <c r="N95" s="1"/>
  <c r="N94" s="1"/>
  <c r="N82" i="4"/>
  <c r="N81" s="1"/>
  <c r="O108" i="5"/>
  <c r="N88" i="4" s="1"/>
  <c r="N87" s="1"/>
  <c r="N86" s="1"/>
  <c r="N85" s="1"/>
  <c r="N84" s="1"/>
  <c r="O115" i="5"/>
  <c r="N87" i="6" s="1"/>
  <c r="N86" s="1"/>
  <c r="N85" s="1"/>
  <c r="N84" s="1"/>
  <c r="N83" s="1"/>
  <c r="O122" i="5"/>
  <c r="O121"/>
  <c r="O120" s="1"/>
  <c r="O119" s="1"/>
  <c r="O118" s="1"/>
  <c r="O117" s="1"/>
  <c r="O133"/>
  <c r="N107" i="4"/>
  <c r="N106" s="1"/>
  <c r="O135" i="5"/>
  <c r="O143"/>
  <c r="O142" s="1"/>
  <c r="O141" s="1"/>
  <c r="O140" s="1"/>
  <c r="O139" s="1"/>
  <c r="O138" s="1"/>
  <c r="O144"/>
  <c r="N65" i="6" s="1"/>
  <c r="N64" s="1"/>
  <c r="N63" s="1"/>
  <c r="N62" s="1"/>
  <c r="N118" i="4"/>
  <c r="N117" s="1"/>
  <c r="N116" s="1"/>
  <c r="N115" s="1"/>
  <c r="N114" s="1"/>
  <c r="N113" s="1"/>
  <c r="N112" s="1"/>
  <c r="O152" i="5"/>
  <c r="N42" i="6" s="1"/>
  <c r="N41" s="1"/>
  <c r="N40" s="1"/>
  <c r="N39" s="1"/>
  <c r="O151" i="5"/>
  <c r="O150" s="1"/>
  <c r="O149" s="1"/>
  <c r="O148" s="1"/>
  <c r="O147" s="1"/>
  <c r="C62" i="2"/>
  <c r="C61"/>
  <c r="C60" s="1"/>
  <c r="C73"/>
  <c r="D23"/>
  <c r="E23"/>
  <c r="C23"/>
  <c r="D21"/>
  <c r="E21"/>
  <c r="C21"/>
  <c r="E33"/>
  <c r="D33"/>
  <c r="C33"/>
  <c r="F27" i="3"/>
  <c r="E27"/>
  <c r="C66" i="2"/>
  <c r="C65"/>
  <c r="C64" s="1"/>
  <c r="D82"/>
  <c r="D81" s="1"/>
  <c r="E19"/>
  <c r="D19"/>
  <c r="C19"/>
  <c r="E82"/>
  <c r="E81"/>
  <c r="C82"/>
  <c r="C81"/>
  <c r="C71"/>
  <c r="C70" s="1"/>
  <c r="D71"/>
  <c r="D70" s="1"/>
  <c r="E76"/>
  <c r="E75" s="1"/>
  <c r="D76"/>
  <c r="D75" s="1"/>
  <c r="C76"/>
  <c r="C75" s="1"/>
  <c r="E79"/>
  <c r="D79"/>
  <c r="D78"/>
  <c r="E38"/>
  <c r="E37"/>
  <c r="D38"/>
  <c r="D37"/>
  <c r="E17"/>
  <c r="D17"/>
  <c r="D16" s="1"/>
  <c r="D15" s="1"/>
  <c r="C38"/>
  <c r="C37"/>
  <c r="E41"/>
  <c r="E40"/>
  <c r="D41"/>
  <c r="D40"/>
  <c r="C41"/>
  <c r="C40"/>
  <c r="E44"/>
  <c r="E43"/>
  <c r="D44"/>
  <c r="D43"/>
  <c r="C44"/>
  <c r="C43"/>
  <c r="E48"/>
  <c r="E47"/>
  <c r="D48"/>
  <c r="D47"/>
  <c r="C48"/>
  <c r="C47"/>
  <c r="C46" s="1"/>
  <c r="E58"/>
  <c r="E57" s="1"/>
  <c r="D58"/>
  <c r="D57" s="1"/>
  <c r="C58"/>
  <c r="C57" s="1"/>
  <c r="C50" s="1"/>
  <c r="E71"/>
  <c r="E70" s="1"/>
  <c r="E69" s="1"/>
  <c r="E68" s="1"/>
  <c r="E27"/>
  <c r="D27"/>
  <c r="C27"/>
  <c r="E29"/>
  <c r="D29"/>
  <c r="D26" s="1"/>
  <c r="D25" s="1"/>
  <c r="C29"/>
  <c r="E31"/>
  <c r="D31"/>
  <c r="C31"/>
  <c r="C17"/>
  <c r="E55"/>
  <c r="E54" s="1"/>
  <c r="E50" s="1"/>
  <c r="E46" s="1"/>
  <c r="D55"/>
  <c r="D54" s="1"/>
  <c r="D50" s="1"/>
  <c r="C55"/>
  <c r="C54"/>
  <c r="F40" i="3"/>
  <c r="F42"/>
  <c r="E40"/>
  <c r="E42" s="1"/>
  <c r="D20" i="1"/>
  <c r="D19" s="1"/>
  <c r="D18" s="1"/>
  <c r="D19" i="3"/>
  <c r="D21"/>
  <c r="D20" s="1"/>
  <c r="F19"/>
  <c r="E21"/>
  <c r="E20" s="1"/>
  <c r="E19"/>
  <c r="F21"/>
  <c r="F20" s="1"/>
  <c r="E16" i="1"/>
  <c r="E15" s="1"/>
  <c r="E14" s="1"/>
  <c r="E13" s="1"/>
  <c r="E12" s="1"/>
  <c r="D16"/>
  <c r="D15"/>
  <c r="D14" s="1"/>
  <c r="D13" s="1"/>
  <c r="D12" s="1"/>
  <c r="E20"/>
  <c r="E19" s="1"/>
  <c r="E18" s="1"/>
  <c r="C16" i="2"/>
  <c r="C15"/>
  <c r="O129" i="5"/>
  <c r="O128" s="1"/>
  <c r="O127" s="1"/>
  <c r="O126" s="1"/>
  <c r="O125" s="1"/>
  <c r="N62" i="4"/>
  <c r="N61" s="1"/>
  <c r="N60" s="1"/>
  <c r="N59" s="1"/>
  <c r="N58" s="1"/>
  <c r="N57" s="1"/>
  <c r="N125"/>
  <c r="N124"/>
  <c r="N123" s="1"/>
  <c r="N122" s="1"/>
  <c r="N121" s="1"/>
  <c r="N120" s="1"/>
  <c r="N119" s="1"/>
  <c r="N53"/>
  <c r="N52"/>
  <c r="N51" s="1"/>
  <c r="N50" s="1"/>
  <c r="N49" s="1"/>
  <c r="N48" s="1"/>
  <c r="C26" i="2"/>
  <c r="C25" s="1"/>
  <c r="E26"/>
  <c r="E25" s="1"/>
  <c r="D36"/>
  <c r="D35"/>
  <c r="E16"/>
  <c r="E15"/>
  <c r="E14" s="1"/>
  <c r="E13" s="1"/>
  <c r="E84" s="1"/>
  <c r="E36"/>
  <c r="E35"/>
  <c r="C36"/>
  <c r="C35" s="1"/>
  <c r="C14"/>
  <c r="D46"/>
  <c r="P128" i="5"/>
  <c r="P127" s="1"/>
  <c r="P126"/>
  <c r="P125" s="1"/>
  <c r="P124" s="1"/>
  <c r="Q128"/>
  <c r="Q127"/>
  <c r="Q126"/>
  <c r="Q125" s="1"/>
  <c r="Q124" s="1"/>
  <c r="Q103"/>
  <c r="P103"/>
  <c r="Q96"/>
  <c r="Q95"/>
  <c r="Q88" s="1"/>
  <c r="Q87" s="1"/>
  <c r="Q86" s="1"/>
  <c r="P96"/>
  <c r="P95" s="1"/>
  <c r="P88" s="1"/>
  <c r="P87" s="1"/>
  <c r="P86" s="1"/>
  <c r="Q70"/>
  <c r="P70"/>
  <c r="Q64"/>
  <c r="Q63"/>
  <c r="Q62" s="1"/>
  <c r="Q61" s="1"/>
  <c r="Q60" s="1"/>
  <c r="Q59" s="1"/>
  <c r="P23"/>
  <c r="P22"/>
  <c r="P21" s="1"/>
  <c r="P20" s="1"/>
  <c r="P19" s="1"/>
  <c r="P10" s="1"/>
  <c r="Q10"/>
  <c r="D35" i="3"/>
  <c r="N100" i="4"/>
  <c r="N99"/>
  <c r="N98" s="1"/>
  <c r="N97" s="1"/>
  <c r="N96" s="1"/>
  <c r="N95" s="1"/>
  <c r="N76"/>
  <c r="N75"/>
  <c r="N74" s="1"/>
  <c r="N73" s="1"/>
  <c r="N72" s="1"/>
  <c r="D17" i="3"/>
  <c r="D15"/>
  <c r="O10" i="5"/>
  <c r="N78" i="4" l="1"/>
  <c r="N77" s="1"/>
  <c r="N71" s="1"/>
  <c r="N70" s="1"/>
  <c r="N69" s="1"/>
  <c r="N19"/>
  <c r="N18" s="1"/>
  <c r="N17" s="1"/>
  <c r="N16" s="1"/>
  <c r="N15" s="1"/>
  <c r="Q154" i="5"/>
  <c r="Q9"/>
  <c r="P154"/>
  <c r="P9"/>
  <c r="D37" i="3"/>
  <c r="D36" s="1"/>
  <c r="O124" i="5"/>
  <c r="O146"/>
  <c r="D41" i="3"/>
  <c r="D40" s="1"/>
  <c r="D39"/>
  <c r="D38" s="1"/>
  <c r="O137" i="5"/>
  <c r="O59"/>
  <c r="D26" i="3"/>
  <c r="D25" s="1"/>
  <c r="D14" i="2"/>
  <c r="D69"/>
  <c r="D68" s="1"/>
  <c r="N89" i="6"/>
  <c r="N88" s="1"/>
  <c r="O88" i="5"/>
  <c r="O87" s="1"/>
  <c r="N15" i="6"/>
  <c r="N34"/>
  <c r="C69" i="2"/>
  <c r="C68" s="1"/>
  <c r="C13" s="1"/>
  <c r="N8" i="4"/>
  <c r="N105"/>
  <c r="N104" s="1"/>
  <c r="N103" s="1"/>
  <c r="N102" s="1"/>
  <c r="N101" s="1"/>
  <c r="O107" i="5"/>
  <c r="O106" s="1"/>
  <c r="O105" s="1"/>
  <c r="O104" s="1"/>
  <c r="N60" i="6"/>
  <c r="N58" s="1"/>
  <c r="N57" s="1"/>
  <c r="N56" s="1"/>
  <c r="N51" s="1"/>
  <c r="N69"/>
  <c r="N68" s="1"/>
  <c r="N67" s="1"/>
  <c r="N66" s="1"/>
  <c r="N106"/>
  <c r="N105" s="1"/>
  <c r="N111"/>
  <c r="N110" s="1"/>
  <c r="N109" s="1"/>
  <c r="N108" s="1"/>
  <c r="N98" s="1"/>
  <c r="N94" i="4"/>
  <c r="N93" s="1"/>
  <c r="N92" s="1"/>
  <c r="N91" s="1"/>
  <c r="N90" s="1"/>
  <c r="N89" s="1"/>
  <c r="N83" s="1"/>
  <c r="O114" i="5"/>
  <c r="O113" s="1"/>
  <c r="O112" s="1"/>
  <c r="O111" s="1"/>
  <c r="O110" s="1"/>
  <c r="D34" i="3" s="1"/>
  <c r="N68" i="4"/>
  <c r="N67" s="1"/>
  <c r="N66" s="1"/>
  <c r="N65" s="1"/>
  <c r="N64" s="1"/>
  <c r="N63" s="1"/>
  <c r="N56" s="1"/>
  <c r="O83" i="5"/>
  <c r="O82" s="1"/>
  <c r="O81" s="1"/>
  <c r="O80" s="1"/>
  <c r="O79" s="1"/>
  <c r="D29" i="3" s="1"/>
  <c r="O75" i="5"/>
  <c r="O74" s="1"/>
  <c r="O73" s="1"/>
  <c r="O72" s="1"/>
  <c r="O71" s="1"/>
  <c r="C84" i="2" l="1"/>
  <c r="C17" i="1"/>
  <c r="C16" s="1"/>
  <c r="C15" s="1"/>
  <c r="C14" s="1"/>
  <c r="D33" i="3"/>
  <c r="D32" s="1"/>
  <c r="O103" i="5"/>
  <c r="N14" i="6"/>
  <c r="N13" s="1"/>
  <c r="N112" s="1"/>
  <c r="D13" i="2"/>
  <c r="D84" s="1"/>
  <c r="D28" i="3"/>
  <c r="D27" s="1"/>
  <c r="D42" s="1"/>
  <c r="O70" i="5"/>
  <c r="O9" s="1"/>
  <c r="D31" i="3"/>
  <c r="D30" s="1"/>
  <c r="O86" i="5"/>
  <c r="N126" i="4"/>
  <c r="O154" i="5" l="1"/>
  <c r="C21" i="1" s="1"/>
  <c r="C20" s="1"/>
  <c r="C19" s="1"/>
  <c r="C18" s="1"/>
  <c r="C13" s="1"/>
  <c r="C12" s="1"/>
  <c r="C22" s="1"/>
</calcChain>
</file>

<file path=xl/sharedStrings.xml><?xml version="1.0" encoding="utf-8"?>
<sst xmlns="http://schemas.openxmlformats.org/spreadsheetml/2006/main" count="751" uniqueCount="315">
  <si>
    <t>(руб.)</t>
  </si>
  <si>
    <t>Код</t>
  </si>
  <si>
    <t>000 01 00 00 00 00 0000 000</t>
  </si>
  <si>
    <t>ИСТОЧНИКИ ВНУТРЕННЕГО ФИНАНСИРОВАНИЯ ДЕФИЦИТОВ БЮДЖЕТОВ</t>
  </si>
  <si>
    <t>000 01 05 00 00 00 0000 000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</si>
  <si>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</si>
  <si>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</si>
  <si>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</si>
  <si>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</si>
  <si>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</si>
  <si>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</si>
  <si>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000 01 05 02 01 10 0000 510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</si>
  <si>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</si>
  <si>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</si>
  <si>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</si>
  <si>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</si>
  <si>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</si>
  <si>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</si>
  <si>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000 01 05 02 01 10 0000 610</t>
  </si>
  <si>
    <t xml:space="preserve">                                                           </t>
  </si>
  <si>
    <t xml:space="preserve">                                                                 </t>
  </si>
  <si>
    <t xml:space="preserve">                                                                                                  </t>
  </si>
  <si>
    <t xml:space="preserve">                                                                            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</si>
  <si>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</si>
  <si>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</si>
  <si>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</si>
  <si>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СОВОКУПНЫЙ ДОХОД</t>
  </si>
  <si>
    <t>Единый сельскохозяйственный налог</t>
  </si>
  <si>
    <t>Налог на имущество физических лиц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</si>
  <si>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</si>
  <si>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</si>
  <si>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Общегосударственные вопросы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</si>
  <si>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</si>
  <si>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</si>
  <si>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</si>
  <si>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Жилищно-коммунальное хозяйство</t>
  </si>
  <si>
    <t>Благоустройство</t>
  </si>
  <si>
    <t>Культура</t>
  </si>
  <si>
    <t>Физическая культура и спорт</t>
  </si>
  <si>
    <t xml:space="preserve">Физическая культура </t>
  </si>
  <si>
    <t>Итого расходов</t>
  </si>
  <si>
    <t>Национальная экономика</t>
  </si>
  <si>
    <t>Акцизы по подакцизным товарам (продукции), производимым на территории Российской Федерации</t>
  </si>
  <si>
    <t>Жилищное хозяйство</t>
  </si>
  <si>
    <t>Другие вопросы в области национальной безопасности и правоохранительной деятельности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</si>
  <si>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</si>
  <si>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</si>
  <si>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</si>
  <si>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</si>
  <si>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</si>
  <si>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</si>
  <si>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</si>
  <si>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</si>
  <si>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</si>
  <si>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</si>
  <si>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НАЛОГИ НА ТОВАРЫ (РАБОТЫ, УСЛУГИ), РЕАЛИЗУЕМЫЕ НА ТЕРРИТОРИИ РОССИЙСКОЙ ФЕДЕРАЦИИ</t>
  </si>
  <si>
    <t>000 10100000000000000</t>
  </si>
  <si>
    <t>000 10300000000000000</t>
  </si>
  <si>
    <t>000 10500000000000000</t>
  </si>
  <si>
    <t>000 20000000000000000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</si>
  <si>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</si>
  <si>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Культура, кинематография </t>
  </si>
  <si>
    <t>Дорожное хозяйство (дорожные фонды)</t>
  </si>
  <si>
    <t>Дотации бюджетам бюджетной системы Российской Федерации</t>
  </si>
  <si>
    <t>Дотации на выравнивание бюджетной обеспеченности</t>
  </si>
  <si>
    <t>Субвенции бюджетам бюджетной системы Российской Федерации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</si>
  <si>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</si>
  <si>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</si>
  <si>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</si>
  <si>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000 10501000000000110</t>
  </si>
  <si>
    <t>000 10501010010000110</t>
  </si>
  <si>
    <t>000 10501011010000110</t>
  </si>
  <si>
    <t>000 10501020010000110</t>
  </si>
  <si>
    <t>000 10501021010000110</t>
  </si>
  <si>
    <t>Субсидии бюджетам бюджетной системы Российской Федерации (межбюджетные субсидии)</t>
  </si>
  <si>
    <t>000 20215001000000150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</si>
  <si>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</si>
  <si>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высшего должностного лица субъекта Российской Федерации и муниципального образования</t>
  </si>
  <si>
    <t>Национальная безопасность и правоохранительная деятельность</t>
  </si>
  <si>
    <t>1</t>
  </si>
  <si>
    <t>X</t>
  </si>
  <si>
    <t>000 10000000000000000</t>
  </si>
  <si>
    <t>000 10102000010000110</t>
  </si>
  <si>
    <t>000 10102010010000110</t>
  </si>
  <si>
    <t>182 10102010011000110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</si>
  <si>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</si>
  <si>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</si>
  <si>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</si>
  <si>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</si>
  <si>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</si>
  <si>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</si>
  <si>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</si>
  <si>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182 10501011011000110</t>
  </si>
  <si>
    <t>182 10501021011000110</t>
  </si>
  <si>
    <t>000 10503000010000110</t>
  </si>
  <si>
    <t>000 10503010010000110</t>
  </si>
  <si>
    <t>182 10503010011000110</t>
  </si>
  <si>
    <t>НАЛОГИ НА ИМУЩЕСТВО</t>
  </si>
  <si>
    <t>000 10600000000000000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</si>
  <si>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</si>
  <si>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</si>
  <si>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</si>
  <si>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182 10601030101000110</t>
  </si>
  <si>
    <t>Земельный налог</t>
  </si>
  <si>
    <t>000 10606000000000110</t>
  </si>
  <si>
    <t>000 10606030000000110</t>
  </si>
  <si>
    <t>000 10606033100000110</t>
  </si>
  <si>
    <t>182 10606033101000110</t>
  </si>
  <si>
    <t>000 10606040000000110</t>
  </si>
  <si>
    <t>000 10606043100000110</t>
  </si>
  <si>
    <t>182 10606043101000110</t>
  </si>
  <si>
    <t>000 20235118000000150</t>
  </si>
  <si>
    <t>Доходы бюджета - ВСЕГО: 
В том числе:</t>
  </si>
  <si>
    <t>Код бюджетной классификации Российской Федерации</t>
  </si>
  <si>
    <t>Наименование кода дохода бюджета</t>
  </si>
  <si>
    <t>Прочие субсидии</t>
  </si>
  <si>
    <t>Прочие субсидии бюджетам сельских поселений</t>
  </si>
  <si>
    <t>000 20229999000000150</t>
  </si>
  <si>
    <t>000 11700000000000000</t>
  </si>
  <si>
    <t>000 11715000000000150</t>
  </si>
  <si>
    <t>ПРОЧИЕ НЕНАЛОГОВЫЕ ДОХОДЫ</t>
  </si>
  <si>
    <t>Инициативные платежи</t>
  </si>
  <si>
    <t>Инициативные платежи, зачисляемые в бюджеты сельских поселений</t>
  </si>
  <si>
    <t>Дотации бюджетам сельских поселений на выравнивание бюджетной обеспеченности из бюджета субъекта Российской Федерации</t>
  </si>
  <si>
    <t>Прочие межбюджетные трансферты, передаваемые бюджетам сельских поселений</t>
  </si>
  <si>
    <t>Прочие межбюджетные трансферты, передаваемые бюджетам</t>
  </si>
  <si>
    <t>Иные межбюджетные трансферты</t>
  </si>
  <si>
    <t>182 10102030011000110</t>
  </si>
  <si>
    <t>000 20249999000000 150</t>
  </si>
  <si>
    <t>000 2 024 0000 00 0000 150</t>
  </si>
  <si>
    <t>000 2 02 30000 00 0000150</t>
  </si>
  <si>
    <t>000 2 02 20000 00 0000150</t>
  </si>
  <si>
    <t>000 2 02 10000 00 0000150</t>
  </si>
  <si>
    <t>000 2 02 000000 00 000 000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</si>
  <si>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</si>
  <si>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</si>
  <si>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</si>
  <si>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Защита населения и территории от чрезвычайных ситуаций природного и техногенного характера, пожарная безопасность</t>
  </si>
  <si>
    <t>Увеличение прочих остатков денежных средств бюджетов сельских поселений</t>
  </si>
  <si>
    <t>Уменьшение прочих остатков денежных средств бюджетов сельских поселений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</si>
  <si>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</si>
  <si>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</si>
  <si>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 xml:space="preserve">Всего доходов 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</si>
  <si>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</si>
  <si>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Налог на имущество физических лиц , взимаемый по ставкам,  применяемым к объектам налогообложения, расположенным в границах сельских   поселений (сумма платежа (перерасчеты, недоимка и задолженность по соответствующему платежу, в том числе по отмененному)</t>
  </si>
  <si>
    <t xml:space="preserve">депутатов Новочеркасского сельсовета </t>
  </si>
  <si>
    <t>Саракташского района Оренбургской области</t>
  </si>
  <si>
    <t>232 11715030100000150</t>
  </si>
  <si>
    <t>232 20215001100000150</t>
  </si>
  <si>
    <t>232 20229999100000150</t>
  </si>
  <si>
    <t>232 20235118100000150</t>
  </si>
  <si>
    <t>232 20249999100000150</t>
  </si>
  <si>
    <t>к решению Совета</t>
  </si>
  <si>
    <t>2025 год</t>
  </si>
  <si>
    <t>Наименование расходов</t>
  </si>
  <si>
    <t>РЗ</t>
  </si>
  <si>
    <t>ПР</t>
  </si>
  <si>
    <t>УСЛОВНО УТВЕРЖДЕННЫЕ РАСХОДЫ</t>
  </si>
  <si>
    <t>Резервные фонды</t>
  </si>
  <si>
    <t>Изменение остатков средств на счетах по учету средств бюджетов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</si>
  <si>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</si>
  <si>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</si>
  <si>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Приложение № 1</t>
  </si>
  <si>
    <t>Приложение № 2</t>
  </si>
  <si>
    <t>Приложение № 3</t>
  </si>
  <si>
    <t>182 10302231010000110</t>
  </si>
  <si>
    <t>182 10302230010000110</t>
  </si>
  <si>
    <t>182 10302240010000110</t>
  </si>
  <si>
    <t>182 10302241010000110</t>
  </si>
  <si>
    <t>182 10302250010000110</t>
  </si>
  <si>
    <t>182 10302251010000110</t>
  </si>
  <si>
    <t>182 10302260010000110</t>
  </si>
  <si>
    <t>182 10302261010000110</t>
  </si>
  <si>
    <t>СОЦИАЛЬНАЯ ПОЛИТИКА</t>
  </si>
  <si>
    <t>Пенсионное обеспечение</t>
  </si>
  <si>
    <t>2026 год</t>
  </si>
  <si>
    <t xml:space="preserve">Наименование кода </t>
  </si>
  <si>
    <t>Инициативные платежи, зачисляемые в бюджеты сельских поселений (средства, поступающие на ремонт автомобильной дороги)</t>
  </si>
  <si>
    <t>Коммунальное хозяйство</t>
  </si>
  <si>
    <t xml:space="preserve">Источники финансирования дефицита бюджета поселения </t>
  </si>
  <si>
    <t>Всего источники финансирования дефицита бюджета</t>
  </si>
  <si>
    <t>2027год</t>
  </si>
  <si>
    <t>на 2025 год и на плановый период 2026 и 2027 годов</t>
  </si>
  <si>
    <t xml:space="preserve">Распределение бюджетных ассигнований бюджета поселения на 2025 год  и на плановый период 2026 и 2027 годов по разделам, подразделам расходов классификации расходов бюджета </t>
  </si>
  <si>
    <t>000 10102080010000110</t>
  </si>
  <si>
    <t>182 10102080011000110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</si>
  <si>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</si>
  <si>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</si>
  <si>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000 10102130010000110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</si>
  <si>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</si>
  <si>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</si>
  <si>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Проведение выборов в предварительные органы муниципально образования</t>
  </si>
  <si>
    <t>2027 год</t>
  </si>
  <si>
    <t>232 11715030100011150</t>
  </si>
  <si>
    <t>Прочие дотации</t>
  </si>
  <si>
    <t>Прочие дотации бюджетам сельских поселений</t>
  </si>
  <si>
    <t>232 20219999100000150</t>
  </si>
  <si>
    <t>000 20219999000000150</t>
  </si>
  <si>
    <t>ДОХОДЫ ОТ ПРОДАЖИ МАТЕРИАЛЬНЫХ И НЕМАТЕРИАЛЬНЫХ АКТИВОВ</t>
  </si>
  <si>
    <t>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</si>
  <si>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</si>
  <si>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</si>
  <si>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000 11400000000000000</t>
  </si>
  <si>
    <t>000 11406000000000430</t>
  </si>
  <si>
    <t>000 11406020000000430</t>
  </si>
  <si>
    <t>232 11406025100000430</t>
  </si>
  <si>
    <t>Распределение бюджетных ассигнований бюджета поселения по разделам, подразделам, целевым статьям (муниципальным программам Новочеркасского сельсовета и непрограммным направлениям деятельности), группам и подгруппам видов расходов классификации расходов  на 2025 год и на плановый период 2026 и 2027 годов</t>
  </si>
  <si>
    <t/>
  </si>
  <si>
    <t>(рублей)</t>
  </si>
  <si>
    <t>Наименование</t>
  </si>
  <si>
    <t>КЦСР</t>
  </si>
  <si>
    <t>КВР</t>
  </si>
  <si>
    <t>Условно утвержденные расходы</t>
  </si>
  <si>
    <t>ОБЩЕГОСУДАРСТВЕННЫЕ ВОПРОСЫ</t>
  </si>
  <si>
    <t>Муниципальная программа "Реализация муниципальной политики на территории муниципального образования Новочеркасский сельсовет Саракташского района Оренбургской области"</t>
  </si>
  <si>
    <t>Комплексы процессных мероприятий</t>
  </si>
  <si>
    <t>Комплекс процессных мероприятий «Обеспечение реализации программы»</t>
  </si>
  <si>
    <t>Глава муниципального образования</t>
  </si>
  <si>
    <t>Расходы на выплаты персоналу государственных (муниципальных) органов</t>
  </si>
  <si>
    <t>120</t>
  </si>
  <si>
    <t>Центральный аппарат</t>
  </si>
  <si>
    <t>Иные закупки товаров, работ и услуг для обеспечения государственных (муниципальных) нужд</t>
  </si>
  <si>
    <t>240</t>
  </si>
  <si>
    <t>Уплата налогов, сборов и иных платежей</t>
  </si>
  <si>
    <t>850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</si>
  <si>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</t>
  </si>
  <si>
    <t>62405Т0030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</si>
  <si>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</t>
  </si>
  <si>
    <t>62405Т0050</t>
  </si>
  <si>
    <t>Непрограммное направление расходов (непрограммные мероприятия)</t>
  </si>
  <si>
    <t>Проведение выборов (голосование)</t>
  </si>
  <si>
    <t>Проведение выборов в поселениях Саракташского района</t>
  </si>
  <si>
    <t>Обеспечение проведение выборов и референдума</t>
  </si>
  <si>
    <t>Специальные расходы</t>
  </si>
  <si>
    <t>Руководство и управление в сфере установленных функций органов местного самоуправления</t>
  </si>
  <si>
    <t>Создание и использование средств резервного фонда администрации поселений Саракташского района</t>
  </si>
  <si>
    <t>Резервные средства</t>
  </si>
  <si>
    <t>Членские взносы в Совет (ассоциацию) муниципальных образований</t>
  </si>
  <si>
    <t>НАЦИОНАЛЬНАЯ ОБОРОНА</t>
  </si>
  <si>
    <t>Осуществление первичного воинского учета органами местного самоуправления поселений, муниципальных и городских округов</t>
  </si>
  <si>
    <t>Прочая закупка товаров, работ и услуг</t>
  </si>
  <si>
    <t>НАЦИОНАЛЬНАЯ БЕЗОПАСНОСТЬ И ПРАВООХРАНИТЕЛЬНАЯ ДЕЯТЕЛЬНОСТЬ</t>
  </si>
  <si>
    <t>Комплекс процессных мероприятий «Безопасность»</t>
  </si>
  <si>
    <t>Мероприятия по обеспечению пожарной безопасности на территории муниципального образования поселения</t>
  </si>
  <si>
    <t>Меры поддержки добровольных народных дружин</t>
  </si>
  <si>
    <t>НАЦИОНАЛЬНАЯ ЭКОНОМИКА</t>
  </si>
  <si>
    <t>Комплекс процессных мероприятий «Развитие дорожного хозяйства»</t>
  </si>
  <si>
    <t>Содержание и ремонт, капитальный ремонт автомобильных дорог общего пользования и искусственных сооружений на них</t>
  </si>
  <si>
    <t>624029Д100</t>
  </si>
  <si>
    <t xml:space="preserve">Приоритетные проекты Оренбургской области
</t>
  </si>
  <si>
    <t xml:space="preserve">Приоритетный проект "Вовлечение жителей муниципальных образований Оренбургской области в процессе выбора и реализации инициативных проектов"
</t>
  </si>
  <si>
    <t>Мероприятия по завершению реализации инициативных проектов (устройство тротуара)</t>
  </si>
  <si>
    <t>Реализация инициативных проектов (устройство тротуара)</t>
  </si>
  <si>
    <t>ЖИЛИЩНО-КОММУНАЛЬНОЕ ХОЗЯЙСТВО</t>
  </si>
  <si>
    <t>Прочие непрограммные мероприятия</t>
  </si>
  <si>
    <t>Исполнение обязательств по уплате взносов на капитальный ремонт в отношении помещений, собственниками которых являются органы местного самоуправления</t>
  </si>
  <si>
    <t>Комплекс процессных мероприятий «Развитие коммунального хозяйства»</t>
  </si>
  <si>
    <t>Прочие мероприятия в области коммунального хазяйства</t>
  </si>
  <si>
    <t xml:space="preserve">Иные закупки товаров, работ и услуг для обеспечения государственных (муниципальных) нужд
</t>
  </si>
  <si>
    <t>Комплекс процессных мероприятий «Благоустройство территории Новочеркасского сельсовета»</t>
  </si>
  <si>
    <t>Мероприятия по благоустройству территории муниципального образования поселения</t>
  </si>
  <si>
    <t>КУЛЬТУРА, КИНЕМАТОГРАФИЯ</t>
  </si>
  <si>
    <t>Комплекс процессных мероприятий «Развитие культуры и спорта»</t>
  </si>
  <si>
    <t>Иные межбюджетные трансферты, передаваемые районному бюджету из бюджетов поселений на финансовое обеспечение части полномочий по организации досуга и обеспечению жителей услугами организации культуры и библиотечного обслуживания</t>
  </si>
  <si>
    <t>62404Т0080</t>
  </si>
  <si>
    <t>Мероприятия, направленные на развитие культуры на территории муниципального образования поселения</t>
  </si>
  <si>
    <t>Закупка энергетических ресурсов</t>
  </si>
  <si>
    <t>Иные межбюджетные трансферты, передаваемые районному бюджету из бюджетов поселений на повышение заработной платы работников муниципальных учреждений культуры</t>
  </si>
  <si>
    <t>62404Т0090</t>
  </si>
  <si>
    <t>Предоставление пенсии за выслугу лет муниципальным служащим</t>
  </si>
  <si>
    <t>Публичные нормативные социальные выплаты гражданам</t>
  </si>
  <si>
    <t>ФИЗИЧЕСКАЯ КУЛЬТУРА И СПОРТ</t>
  </si>
  <si>
    <t>Физическая культура</t>
  </si>
  <si>
    <t>Мероприятия в области физической культуры и спорта</t>
  </si>
  <si>
    <t>ИТОГО ПО РАЗДЕЛАМ РАСХОДОВ</t>
  </si>
  <si>
    <t>Приложение № 5</t>
  </si>
  <si>
    <t>к решению Совета депутатов                                                                                 Новочеркасского сельсовета                                                                           Саракташского района                                                                                      Оренбургской области</t>
  </si>
  <si>
    <t>Ведомственная структура расходов бюджета поселения на 2025 год и на плановый период 2026, 2027 годов</t>
  </si>
  <si>
    <t>КВСР</t>
  </si>
  <si>
    <t>Администрация Новочеркасского сельсовета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</si>
  <si>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</si>
  <si>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</si>
  <si>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Закупка энергетических ресурсов
Источник: https://www.budgetnik.ru/art/103870-kvr-247
Любое использование материалов допускается только при наличии гиперссылки.</t>
  </si>
  <si>
    <t>Уплата налога на имущество организаций и земельного налога</t>
  </si>
  <si>
    <t>Уплата иных платежей</t>
  </si>
  <si>
    <t>Непрограммное направление расходов (непрограммные направления)</t>
  </si>
  <si>
    <t>Иные бюджетные ассигнования</t>
  </si>
  <si>
    <t>Приоритетный проект "Вовлечение жителей муниципальных образований Оренбургской области в процессе выбора и реализации инициативных проектов"</t>
  </si>
  <si>
    <t>625Q500000</t>
  </si>
  <si>
    <t>Мероприятие по завершению реализации инициативных проектов (устройство тротуара)</t>
  </si>
  <si>
    <t>Реализация инициативных проектов (устройство тротуаоа)</t>
  </si>
  <si>
    <t>Социальное обеспечение и иные выплаты населению</t>
  </si>
  <si>
    <t>Иные пенсии, социальные доплаты к пенсиям</t>
  </si>
  <si>
    <t>Приложение № 6</t>
  </si>
  <si>
    <t xml:space="preserve">к решению Совета депутатов </t>
  </si>
  <si>
    <t>РАСПРЕДЕЛЕНИЕ БЮДЖЕТНЫХ АССИГНОВАНИЙ БЮДЖЕТА ПОСЕЛЕНИЯ ПО ЦЕЛЕВЫМ СТАТЬЯМ (МУНИЦИПАЛЬНЫМ ПРОГРАММАМ НОВОЧЕРКАССКОГО СЕЛЬСОВЕТА И НЕПРОГРАММНЫМ  НАПРАВЛЕНИЯМ ДЕЯТЕЛЬНОСТИ), РАЗДЕЛАМ, ПОДРАЗДЕЛАМ, ГРУППАМ И  ПОДГРУППАМ ВИДОВ РАСХОДОВ КЛАССИФИКАЦИИ РАСХОДОВ НА 2025 ГОД И НА ПЛАНОВЫЙ ПЕРИОД 2026 И 2027 ГОДОВ</t>
  </si>
  <si>
    <t>ВР</t>
  </si>
  <si>
    <t>Прочие непрограмные мероприятия</t>
  </si>
  <si>
    <t>ИТОГО РАСХОДОВ</t>
  </si>
  <si>
    <t xml:space="preserve">Новочеркасского сельсовета Саракташского района </t>
  </si>
  <si>
    <t>05</t>
  </si>
  <si>
    <t>00</t>
  </si>
  <si>
    <t>000</t>
  </si>
  <si>
    <t>Прочие мероприятия в области коомунального хозяйства</t>
  </si>
  <si>
    <t>Поступление доходов в бюджет поселения по кодам видов доходов, подвидов доходов на 2025 год и на плановый период 2026, 2027 годов</t>
  </si>
  <si>
    <t>-</t>
  </si>
  <si>
    <t>автомобиль</t>
  </si>
  <si>
    <t>аппарат</t>
  </si>
  <si>
    <t>норматив</t>
  </si>
  <si>
    <t xml:space="preserve"> от 02.09.2025 № 219</t>
  </si>
  <si>
    <t xml:space="preserve"> от 02.09.2025 № 219 </t>
  </si>
  <si>
    <t xml:space="preserve">Приложение № 4     
к решению Совета депутатов      
Новочеркасского сельсовета                                             Саракташского района                                                                             Оренбургской области    
 от 02.09.2025 № 219 
</t>
  </si>
  <si>
    <t xml:space="preserve">Оренбургской области  от 02.09.2025 № 219 </t>
  </si>
  <si>
    <t>625Q59Д111</t>
  </si>
  <si>
    <t>625Q5SД711</t>
  </si>
</sst>
</file>

<file path=xl/styles.xml><?xml version="1.0" encoding="utf-8"?>
<styleSheet xmlns="http://schemas.openxmlformats.org/spreadsheetml/2006/main">
  <numFmts count="13">
    <numFmt numFmtId="44" formatCode="_-* #,##0.00\ &quot;₽&quot;_-;\-* #,##0.00\ &quot;₽&quot;_-;_-* &quot;-&quot;??\ &quot;₽&quot;_-;_-@_-"/>
    <numFmt numFmtId="171" formatCode="_-* #,##0.00_р_._-;\-* #,##0.00_р_._-;_-* &quot;-&quot;??_р_._-;_-@_-"/>
    <numFmt numFmtId="172" formatCode="0000"/>
    <numFmt numFmtId="173" formatCode="00"/>
    <numFmt numFmtId="174" formatCode="0000000"/>
    <numFmt numFmtId="175" formatCode="000"/>
    <numFmt numFmtId="176" formatCode="#,##0.0"/>
    <numFmt numFmtId="182" formatCode="&quot;&quot;###,##0.00"/>
    <numFmt numFmtId="186" formatCode="0.00;[Red]0.00"/>
    <numFmt numFmtId="188" formatCode="0000000000"/>
    <numFmt numFmtId="190" formatCode="#,##0.00;[Red]#,##0.00"/>
    <numFmt numFmtId="194" formatCode="_(* #,##0.00_);_(* \(#,##0.00\);_(* &quot;-&quot;??_);_(@_)"/>
    <numFmt numFmtId="196" formatCode="#,##0.00;[Red]\-#,##0.00;0.00"/>
  </numFmts>
  <fonts count="27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color indexed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6">
    <xf numFmtId="0" fontId="0" fillId="0" borderId="0"/>
    <xf numFmtId="44" fontId="14" fillId="0" borderId="0" applyFont="0" applyFill="0" applyBorder="0" applyAlignment="0" applyProtection="0"/>
    <xf numFmtId="0" fontId="26" fillId="0" borderId="0"/>
    <xf numFmtId="0" fontId="2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1" fontId="1" fillId="0" borderId="0" applyFont="0" applyFill="0" applyBorder="0" applyAlignment="0" applyProtection="0"/>
    <xf numFmtId="194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</cellStyleXfs>
  <cellXfs count="433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justify" vertical="top" wrapText="1"/>
    </xf>
    <xf numFmtId="3" fontId="2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3" fontId="0" fillId="0" borderId="0" xfId="0" applyNumberFormat="1" applyAlignment="1">
      <alignment horizontal="right"/>
    </xf>
    <xf numFmtId="3" fontId="4" fillId="0" borderId="0" xfId="0" applyNumberFormat="1" applyFont="1"/>
    <xf numFmtId="0" fontId="4" fillId="0" borderId="0" xfId="0" applyFont="1" applyBorder="1" applyAlignment="1">
      <alignment horizontal="center" vertical="top" wrapText="1"/>
    </xf>
    <xf numFmtId="3" fontId="4" fillId="0" borderId="0" xfId="0" applyNumberFormat="1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justify" vertical="center" wrapText="1"/>
    </xf>
    <xf numFmtId="3" fontId="0" fillId="0" borderId="0" xfId="0" applyNumberFormat="1"/>
    <xf numFmtId="0" fontId="2" fillId="0" borderId="1" xfId="0" applyFont="1" applyFill="1" applyBorder="1" applyAlignment="1">
      <alignment horizontal="justify" vertical="center"/>
    </xf>
    <xf numFmtId="0" fontId="0" fillId="0" borderId="0" xfId="0" applyFont="1"/>
    <xf numFmtId="0" fontId="7" fillId="0" borderId="0" xfId="0" applyFont="1"/>
    <xf numFmtId="176" fontId="2" fillId="0" borderId="1" xfId="0" applyNumberFormat="1" applyFont="1" applyFill="1" applyBorder="1" applyAlignment="1">
      <alignment horizontal="justify" vertical="top" wrapText="1"/>
    </xf>
    <xf numFmtId="0" fontId="8" fillId="0" borderId="0" xfId="0" applyFont="1"/>
    <xf numFmtId="4" fontId="2" fillId="0" borderId="1" xfId="0" applyNumberFormat="1" applyFont="1" applyBorder="1" applyAlignment="1">
      <alignment horizontal="right" wrapText="1"/>
    </xf>
    <xf numFmtId="4" fontId="2" fillId="0" borderId="1" xfId="0" applyNumberFormat="1" applyFont="1" applyBorder="1" applyAlignment="1">
      <alignment horizontal="right" vertical="top" wrapText="1"/>
    </xf>
    <xf numFmtId="4" fontId="3" fillId="0" borderId="1" xfId="0" applyNumberFormat="1" applyFont="1" applyBorder="1"/>
    <xf numFmtId="4" fontId="2" fillId="0" borderId="1" xfId="0" applyNumberFormat="1" applyFont="1" applyBorder="1"/>
    <xf numFmtId="4" fontId="3" fillId="0" borderId="1" xfId="0" applyNumberFormat="1" applyFont="1" applyFill="1" applyBorder="1"/>
    <xf numFmtId="4" fontId="2" fillId="0" borderId="1" xfId="0" applyNumberFormat="1" applyFont="1" applyFill="1" applyBorder="1"/>
    <xf numFmtId="0" fontId="9" fillId="0" borderId="2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left" vertical="top" wrapText="1"/>
    </xf>
    <xf numFmtId="182" fontId="9" fillId="0" borderId="2" xfId="0" applyNumberFormat="1" applyFont="1" applyFill="1" applyBorder="1" applyAlignment="1">
      <alignment horizontal="right" wrapText="1"/>
    </xf>
    <xf numFmtId="49" fontId="9" fillId="0" borderId="2" xfId="0" applyNumberFormat="1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left" vertical="top" wrapText="1"/>
    </xf>
    <xf numFmtId="49" fontId="9" fillId="0" borderId="3" xfId="0" applyNumberFormat="1" applyFont="1" applyFill="1" applyBorder="1" applyAlignment="1">
      <alignment horizontal="center" wrapText="1"/>
    </xf>
    <xf numFmtId="182" fontId="9" fillId="0" borderId="3" xfId="0" applyNumberFormat="1" applyFont="1" applyFill="1" applyBorder="1" applyAlignment="1">
      <alignment horizontal="right" wrapText="1"/>
    </xf>
    <xf numFmtId="182" fontId="9" fillId="0" borderId="1" xfId="0" applyNumberFormat="1" applyFont="1" applyFill="1" applyBorder="1" applyAlignment="1">
      <alignment horizontal="right" wrapText="1"/>
    </xf>
    <xf numFmtId="0" fontId="10" fillId="0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center" wrapText="1"/>
    </xf>
    <xf numFmtId="182" fontId="10" fillId="0" borderId="2" xfId="0" applyNumberFormat="1" applyFont="1" applyFill="1" applyBorder="1" applyAlignment="1">
      <alignment horizontal="right" wrapText="1"/>
    </xf>
    <xf numFmtId="49" fontId="10" fillId="0" borderId="2" xfId="0" applyNumberFormat="1" applyFont="1" applyFill="1" applyBorder="1" applyAlignment="1">
      <alignment horizontal="center" wrapText="1"/>
    </xf>
    <xf numFmtId="182" fontId="10" fillId="0" borderId="1" xfId="0" applyNumberFormat="1" applyFont="1" applyFill="1" applyBorder="1" applyAlignment="1">
      <alignment horizontal="right" wrapText="1"/>
    </xf>
    <xf numFmtId="0" fontId="9" fillId="0" borderId="4" xfId="0" applyFont="1" applyFill="1" applyBorder="1" applyAlignment="1">
      <alignment horizontal="left" vertical="top" wrapText="1"/>
    </xf>
    <xf numFmtId="3" fontId="9" fillId="0" borderId="2" xfId="0" applyNumberFormat="1" applyFont="1" applyFill="1" applyBorder="1" applyAlignment="1">
      <alignment horizontal="center" wrapText="1"/>
    </xf>
    <xf numFmtId="171" fontId="10" fillId="0" borderId="2" xfId="63" applyFont="1" applyFill="1" applyBorder="1" applyAlignment="1">
      <alignment horizontal="right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center" wrapText="1"/>
    </xf>
    <xf numFmtId="182" fontId="10" fillId="0" borderId="5" xfId="0" applyNumberFormat="1" applyFont="1" applyFill="1" applyBorder="1" applyAlignment="1">
      <alignment horizontal="right" wrapText="1"/>
    </xf>
    <xf numFmtId="0" fontId="9" fillId="0" borderId="1" xfId="0" applyFont="1" applyFill="1" applyBorder="1" applyAlignment="1">
      <alignment horizontal="left" vertical="top" wrapText="1"/>
    </xf>
    <xf numFmtId="49" fontId="9" fillId="0" borderId="1" xfId="0" applyNumberFormat="1" applyFont="1" applyFill="1" applyBorder="1" applyAlignment="1">
      <alignment horizontal="center" wrapText="1"/>
    </xf>
    <xf numFmtId="49" fontId="10" fillId="0" borderId="1" xfId="0" applyNumberFormat="1" applyFont="1" applyFill="1" applyBorder="1" applyAlignment="1">
      <alignment horizontal="center" wrapText="1"/>
    </xf>
    <xf numFmtId="0" fontId="10" fillId="0" borderId="6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6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wrapText="1"/>
    </xf>
    <xf numFmtId="173" fontId="2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right"/>
    </xf>
    <xf numFmtId="173" fontId="3" fillId="0" borderId="1" xfId="6" applyNumberFormat="1" applyFont="1" applyFill="1" applyBorder="1" applyAlignment="1" applyProtection="1">
      <protection hidden="1"/>
    </xf>
    <xf numFmtId="173" fontId="2" fillId="0" borderId="1" xfId="6" applyNumberFormat="1" applyFont="1" applyFill="1" applyBorder="1" applyAlignment="1" applyProtection="1">
      <protection hidden="1"/>
    </xf>
    <xf numFmtId="173" fontId="3" fillId="0" borderId="1" xfId="0" applyNumberFormat="1" applyFont="1" applyFill="1" applyBorder="1" applyAlignment="1">
      <alignment vertical="center"/>
    </xf>
    <xf numFmtId="173" fontId="2" fillId="0" borderId="1" xfId="0" applyNumberFormat="1" applyFont="1" applyFill="1" applyBorder="1" applyAlignment="1">
      <alignment vertical="top" wrapText="1"/>
    </xf>
    <xf numFmtId="173" fontId="2" fillId="0" borderId="1" xfId="0" applyNumberFormat="1" applyFont="1" applyFill="1" applyBorder="1" applyAlignment="1">
      <alignment vertical="center"/>
    </xf>
    <xf numFmtId="173" fontId="2" fillId="0" borderId="1" xfId="0" applyNumberFormat="1" applyFont="1" applyFill="1" applyBorder="1" applyAlignment="1">
      <alignment vertical="center" wrapText="1"/>
    </xf>
    <xf numFmtId="173" fontId="2" fillId="0" borderId="1" xfId="0" quotePrefix="1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quotePrefix="1" applyFont="1" applyFill="1" applyBorder="1" applyAlignment="1">
      <alignment horizontal="left" vertical="center"/>
    </xf>
    <xf numFmtId="173" fontId="2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186" fontId="3" fillId="0" borderId="1" xfId="0" applyNumberFormat="1" applyFont="1" applyBorder="1" applyAlignment="1">
      <alignment horizontal="right" vertical="top" wrapText="1"/>
    </xf>
    <xf numFmtId="173" fontId="3" fillId="0" borderId="1" xfId="6" applyNumberFormat="1" applyFont="1" applyFill="1" applyBorder="1" applyAlignment="1" applyProtection="1">
      <alignment horizontal="right" vertical="center" wrapText="1"/>
      <protection hidden="1"/>
    </xf>
    <xf numFmtId="186" fontId="3" fillId="0" borderId="1" xfId="0" applyNumberFormat="1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justify" vertical="top" wrapText="1"/>
    </xf>
    <xf numFmtId="190" fontId="2" fillId="0" borderId="1" xfId="0" applyNumberFormat="1" applyFont="1" applyBorder="1" applyAlignment="1">
      <alignment horizontal="right" wrapText="1"/>
    </xf>
    <xf numFmtId="0" fontId="13" fillId="0" borderId="0" xfId="0" applyFont="1"/>
    <xf numFmtId="0" fontId="9" fillId="0" borderId="2" xfId="0" applyNumberFormat="1" applyFont="1" applyFill="1" applyBorder="1" applyAlignment="1">
      <alignment horizontal="left" vertical="top" wrapText="1"/>
    </xf>
    <xf numFmtId="3" fontId="2" fillId="0" borderId="0" xfId="0" applyNumberFormat="1" applyFont="1" applyFill="1" applyAlignment="1">
      <alignment horizontal="right" wrapText="1"/>
    </xf>
    <xf numFmtId="0" fontId="2" fillId="0" borderId="0" xfId="0" applyFont="1" applyFill="1"/>
    <xf numFmtId="3" fontId="2" fillId="0" borderId="0" xfId="0" applyNumberFormat="1" applyFont="1" applyFill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3" fontId="3" fillId="0" borderId="1" xfId="0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4" fillId="0" borderId="0" xfId="0" applyFont="1" applyFill="1"/>
    <xf numFmtId="0" fontId="11" fillId="0" borderId="0" xfId="0" applyFont="1" applyFill="1"/>
    <xf numFmtId="0" fontId="3" fillId="0" borderId="1" xfId="0" applyFont="1" applyFill="1" applyBorder="1"/>
    <xf numFmtId="0" fontId="11" fillId="0" borderId="8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/>
    </xf>
    <xf numFmtId="3" fontId="4" fillId="0" borderId="0" xfId="0" applyNumberFormat="1" applyFont="1" applyFill="1"/>
    <xf numFmtId="0" fontId="9" fillId="0" borderId="0" xfId="0" applyFont="1" applyFill="1" applyBorder="1" applyAlignment="1">
      <alignment horizontal="center" wrapText="1"/>
    </xf>
    <xf numFmtId="49" fontId="9" fillId="2" borderId="9" xfId="54" applyNumberFormat="1" applyFont="1" applyFill="1" applyBorder="1" applyAlignment="1">
      <alignment horizontal="center" wrapText="1"/>
    </xf>
    <xf numFmtId="0" fontId="9" fillId="2" borderId="2" xfId="49" applyFont="1" applyFill="1" applyBorder="1" applyAlignment="1">
      <alignment horizontal="left" vertical="top" wrapText="1"/>
    </xf>
    <xf numFmtId="49" fontId="9" fillId="0" borderId="9" xfId="54" applyNumberFormat="1" applyFont="1" applyFill="1" applyBorder="1" applyAlignment="1">
      <alignment horizontal="center" wrapText="1"/>
    </xf>
    <xf numFmtId="0" fontId="9" fillId="0" borderId="2" xfId="49" applyFont="1" applyFill="1" applyBorder="1" applyAlignment="1">
      <alignment horizontal="left" vertical="top" wrapText="1"/>
    </xf>
    <xf numFmtId="0" fontId="16" fillId="0" borderId="8" xfId="6" applyNumberFormat="1" applyFont="1" applyFill="1" applyBorder="1" applyAlignment="1" applyProtection="1">
      <alignment horizontal="left" vertical="justify" wrapText="1"/>
      <protection hidden="1"/>
    </xf>
    <xf numFmtId="0" fontId="11" fillId="0" borderId="0" xfId="6" applyNumberFormat="1" applyFont="1" applyFill="1" applyAlignment="1" applyProtection="1">
      <alignment horizontal="justify" vertical="justify"/>
      <protection hidden="1"/>
    </xf>
    <xf numFmtId="172" fontId="16" fillId="0" borderId="1" xfId="6" applyNumberFormat="1" applyFont="1" applyFill="1" applyBorder="1" applyAlignment="1" applyProtection="1">
      <alignment horizontal="justify" vertical="justify" wrapText="1"/>
      <protection hidden="1"/>
    </xf>
    <xf numFmtId="175" fontId="16" fillId="0" borderId="6" xfId="6" applyNumberFormat="1" applyFont="1" applyFill="1" applyBorder="1" applyAlignment="1" applyProtection="1">
      <alignment horizontal="left" vertical="justify" wrapText="1"/>
      <protection hidden="1"/>
    </xf>
    <xf numFmtId="0" fontId="17" fillId="0" borderId="1" xfId="6" applyNumberFormat="1" applyFont="1" applyFill="1" applyBorder="1" applyAlignment="1" applyProtection="1">
      <alignment horizontal="left" vertical="justify" wrapText="1"/>
      <protection hidden="1"/>
    </xf>
    <xf numFmtId="173" fontId="17" fillId="0" borderId="1" xfId="6" applyNumberFormat="1" applyFont="1" applyFill="1" applyBorder="1" applyAlignment="1" applyProtection="1">
      <alignment wrapText="1"/>
      <protection hidden="1"/>
    </xf>
    <xf numFmtId="173" fontId="16" fillId="0" borderId="1" xfId="6" applyNumberFormat="1" applyFont="1" applyFill="1" applyBorder="1" applyAlignment="1" applyProtection="1">
      <alignment wrapText="1"/>
      <protection hidden="1"/>
    </xf>
    <xf numFmtId="175" fontId="16" fillId="0" borderId="6" xfId="6" applyNumberFormat="1" applyFont="1" applyFill="1" applyBorder="1" applyAlignment="1" applyProtection="1">
      <alignment horizontal="justify" vertical="justify" wrapText="1"/>
      <protection hidden="1"/>
    </xf>
    <xf numFmtId="0" fontId="16" fillId="0" borderId="1" xfId="6" applyNumberFormat="1" applyFont="1" applyFill="1" applyBorder="1" applyAlignment="1" applyProtection="1">
      <alignment horizontal="justify" vertical="justify" wrapText="1"/>
      <protection hidden="1"/>
    </xf>
    <xf numFmtId="0" fontId="17" fillId="0" borderId="1" xfId="6" applyNumberFormat="1" applyFont="1" applyFill="1" applyBorder="1" applyAlignment="1" applyProtection="1">
      <alignment horizontal="justify" vertical="justify" wrapText="1"/>
      <protection hidden="1"/>
    </xf>
    <xf numFmtId="0" fontId="16" fillId="0" borderId="1" xfId="6" applyNumberFormat="1" applyFont="1" applyFill="1" applyBorder="1" applyAlignment="1" applyProtection="1">
      <alignment horizontal="left" vertical="justify" wrapText="1"/>
      <protection hidden="1"/>
    </xf>
    <xf numFmtId="172" fontId="16" fillId="0" borderId="1" xfId="6" applyNumberFormat="1" applyFont="1" applyFill="1" applyBorder="1" applyAlignment="1" applyProtection="1">
      <alignment horizontal="left" vertical="justify" wrapText="1"/>
      <protection hidden="1"/>
    </xf>
    <xf numFmtId="0" fontId="16" fillId="0" borderId="10" xfId="6" applyNumberFormat="1" applyFont="1" applyFill="1" applyBorder="1" applyAlignment="1" applyProtection="1">
      <alignment horizontal="center" vertical="top" wrapText="1"/>
      <protection hidden="1"/>
    </xf>
    <xf numFmtId="0" fontId="16" fillId="0" borderId="10" xfId="6" applyNumberFormat="1" applyFont="1" applyFill="1" applyBorder="1" applyAlignment="1" applyProtection="1">
      <alignment horizontal="right" vertical="top" wrapText="1"/>
      <protection hidden="1"/>
    </xf>
    <xf numFmtId="0" fontId="16" fillId="0" borderId="10" xfId="6" applyNumberFormat="1" applyFont="1" applyFill="1" applyBorder="1" applyAlignment="1" applyProtection="1">
      <alignment horizontal="center" vertical="center" wrapText="1"/>
      <protection hidden="1"/>
    </xf>
    <xf numFmtId="173" fontId="17" fillId="2" borderId="1" xfId="6" applyNumberFormat="1" applyFont="1" applyFill="1" applyBorder="1" applyAlignment="1" applyProtection="1">
      <alignment wrapText="1"/>
      <protection hidden="1"/>
    </xf>
    <xf numFmtId="173" fontId="16" fillId="2" borderId="1" xfId="6" applyNumberFormat="1" applyFont="1" applyFill="1" applyBorder="1" applyAlignment="1" applyProtection="1">
      <alignment wrapText="1"/>
      <protection hidden="1"/>
    </xf>
    <xf numFmtId="175" fontId="16" fillId="2" borderId="6" xfId="6" applyNumberFormat="1" applyFont="1" applyFill="1" applyBorder="1" applyAlignment="1" applyProtection="1">
      <alignment horizontal="justify" vertical="justify" wrapText="1"/>
      <protection hidden="1"/>
    </xf>
    <xf numFmtId="172" fontId="16" fillId="2" borderId="1" xfId="6" applyNumberFormat="1" applyFont="1" applyFill="1" applyBorder="1" applyAlignment="1" applyProtection="1">
      <alignment horizontal="justify" vertical="justify" wrapText="1"/>
      <protection hidden="1"/>
    </xf>
    <xf numFmtId="188" fontId="16" fillId="0" borderId="1" xfId="6" applyNumberFormat="1" applyFont="1" applyFill="1" applyBorder="1" applyAlignment="1" applyProtection="1">
      <alignment horizontal="right"/>
      <protection hidden="1"/>
    </xf>
    <xf numFmtId="0" fontId="18" fillId="0" borderId="1" xfId="2" applyFont="1" applyBorder="1"/>
    <xf numFmtId="0" fontId="18" fillId="0" borderId="0" xfId="2" applyFont="1"/>
    <xf numFmtId="188" fontId="17" fillId="0" borderId="1" xfId="6" applyNumberFormat="1" applyFont="1" applyFill="1" applyBorder="1" applyAlignment="1" applyProtection="1">
      <alignment horizontal="right"/>
      <protection hidden="1"/>
    </xf>
    <xf numFmtId="188" fontId="16" fillId="2" borderId="1" xfId="6" applyNumberFormat="1" applyFont="1" applyFill="1" applyBorder="1" applyAlignment="1" applyProtection="1">
      <alignment horizontal="right"/>
      <protection hidden="1"/>
    </xf>
    <xf numFmtId="0" fontId="19" fillId="0" borderId="0" xfId="6" applyFont="1" applyAlignment="1" applyProtection="1">
      <alignment horizontal="justify" vertical="justify"/>
      <protection hidden="1"/>
    </xf>
    <xf numFmtId="188" fontId="20" fillId="0" borderId="1" xfId="2" applyNumberFormat="1" applyFont="1" applyBorder="1"/>
    <xf numFmtId="175" fontId="16" fillId="0" borderId="11" xfId="6" applyNumberFormat="1" applyFont="1" applyFill="1" applyBorder="1" applyAlignment="1" applyProtection="1">
      <alignment horizontal="left" vertical="justify" wrapText="1"/>
      <protection hidden="1"/>
    </xf>
    <xf numFmtId="0" fontId="16" fillId="2" borderId="1" xfId="6" applyNumberFormat="1" applyFont="1" applyFill="1" applyBorder="1" applyAlignment="1" applyProtection="1">
      <alignment horizontal="justify" vertical="justify" wrapText="1"/>
      <protection hidden="1"/>
    </xf>
    <xf numFmtId="0" fontId="18" fillId="2" borderId="1" xfId="2" applyFont="1" applyFill="1" applyBorder="1"/>
    <xf numFmtId="0" fontId="18" fillId="0" borderId="1" xfId="2" applyFont="1" applyBorder="1" applyAlignment="1">
      <alignment horizontal="right"/>
    </xf>
    <xf numFmtId="0" fontId="18" fillId="0" borderId="1" xfId="2" applyFont="1" applyFill="1" applyBorder="1"/>
    <xf numFmtId="0" fontId="20" fillId="2" borderId="1" xfId="2" applyFont="1" applyFill="1" applyBorder="1"/>
    <xf numFmtId="0" fontId="20" fillId="0" borderId="1" xfId="2" applyFont="1" applyBorder="1"/>
    <xf numFmtId="0" fontId="20" fillId="0" borderId="1" xfId="2" applyFont="1" applyFill="1" applyBorder="1" applyAlignment="1">
      <alignment horizontal="right"/>
    </xf>
    <xf numFmtId="0" fontId="16" fillId="0" borderId="1" xfId="6" applyNumberFormat="1" applyFont="1" applyFill="1" applyBorder="1" applyAlignment="1" applyProtection="1">
      <alignment horizontal="center"/>
      <protection hidden="1"/>
    </xf>
    <xf numFmtId="3" fontId="16" fillId="0" borderId="1" xfId="6" applyNumberFormat="1" applyFont="1" applyFill="1" applyBorder="1" applyAlignment="1" applyProtection="1">
      <alignment horizontal="center"/>
      <protection hidden="1"/>
    </xf>
    <xf numFmtId="188" fontId="16" fillId="0" borderId="12" xfId="6" applyNumberFormat="1" applyFont="1" applyFill="1" applyBorder="1" applyAlignment="1" applyProtection="1">
      <alignment horizontal="center"/>
      <protection hidden="1"/>
    </xf>
    <xf numFmtId="172" fontId="16" fillId="0" borderId="12" xfId="6" applyNumberFormat="1" applyFont="1" applyFill="1" applyBorder="1" applyAlignment="1" applyProtection="1">
      <alignment horizontal="left" vertical="justify" wrapText="1"/>
      <protection hidden="1"/>
    </xf>
    <xf numFmtId="0" fontId="20" fillId="0" borderId="1" xfId="2" applyFont="1" applyBorder="1" applyAlignment="1">
      <alignment horizontal="right"/>
    </xf>
    <xf numFmtId="0" fontId="18" fillId="0" borderId="1" xfId="2" applyFont="1" applyFill="1" applyBorder="1" applyAlignment="1">
      <alignment horizontal="right"/>
    </xf>
    <xf numFmtId="44" fontId="4" fillId="0" borderId="0" xfId="1" applyFont="1" applyAlignment="1" applyProtection="1">
      <alignment horizontal="justify" vertical="justify"/>
      <protection hidden="1"/>
    </xf>
    <xf numFmtId="44" fontId="11" fillId="0" borderId="0" xfId="1" applyFont="1" applyFill="1" applyAlignment="1" applyProtection="1">
      <alignment horizontal="justify" vertical="justify"/>
      <protection hidden="1"/>
    </xf>
    <xf numFmtId="44" fontId="4" fillId="0" borderId="0" xfId="1" applyFont="1" applyAlignment="1" applyProtection="1">
      <alignment vertical="justify"/>
      <protection hidden="1"/>
    </xf>
    <xf numFmtId="44" fontId="3" fillId="0" borderId="0" xfId="1" applyFont="1" applyFill="1" applyAlignment="1" applyProtection="1">
      <alignment wrapText="1"/>
      <protection hidden="1"/>
    </xf>
    <xf numFmtId="0" fontId="16" fillId="0" borderId="12" xfId="6" applyNumberFormat="1" applyFont="1" applyFill="1" applyBorder="1" applyAlignment="1" applyProtection="1">
      <alignment horizontal="left" vertical="justify" wrapText="1"/>
      <protection hidden="1"/>
    </xf>
    <xf numFmtId="173" fontId="17" fillId="0" borderId="8" xfId="6" applyNumberFormat="1" applyFont="1" applyFill="1" applyBorder="1" applyAlignment="1" applyProtection="1">
      <alignment wrapText="1"/>
      <protection hidden="1"/>
    </xf>
    <xf numFmtId="0" fontId="18" fillId="0" borderId="8" xfId="2" applyFont="1" applyFill="1" applyBorder="1" applyAlignment="1">
      <alignment horizontal="right"/>
    </xf>
    <xf numFmtId="0" fontId="16" fillId="0" borderId="11" xfId="6" applyNumberFormat="1" applyFont="1" applyFill="1" applyBorder="1" applyAlignment="1" applyProtection="1">
      <alignment horizontal="left" vertical="justify" wrapText="1"/>
      <protection hidden="1"/>
    </xf>
    <xf numFmtId="173" fontId="16" fillId="0" borderId="8" xfId="6" applyNumberFormat="1" applyFont="1" applyFill="1" applyBorder="1" applyAlignment="1" applyProtection="1">
      <alignment wrapText="1"/>
      <protection hidden="1"/>
    </xf>
    <xf numFmtId="188" fontId="20" fillId="0" borderId="8" xfId="2" applyNumberFormat="1" applyFont="1" applyFill="1" applyBorder="1" applyAlignment="1">
      <alignment horizontal="right"/>
    </xf>
    <xf numFmtId="173" fontId="17" fillId="0" borderId="13" xfId="6" applyNumberFormat="1" applyFont="1" applyFill="1" applyBorder="1" applyAlignment="1" applyProtection="1">
      <alignment wrapText="1"/>
      <protection hidden="1"/>
    </xf>
    <xf numFmtId="173" fontId="16" fillId="0" borderId="8" xfId="6" applyNumberFormat="1" applyFont="1" applyFill="1" applyBorder="1" applyAlignment="1" applyProtection="1">
      <alignment horizontal="right" wrapText="1"/>
      <protection hidden="1"/>
    </xf>
    <xf numFmtId="175" fontId="16" fillId="0" borderId="12" xfId="6" applyNumberFormat="1" applyFont="1" applyFill="1" applyBorder="1" applyAlignment="1" applyProtection="1">
      <alignment horizontal="left" vertical="justify" wrapText="1"/>
      <protection hidden="1"/>
    </xf>
    <xf numFmtId="175" fontId="16" fillId="0" borderId="1" xfId="6" applyNumberFormat="1" applyFont="1" applyFill="1" applyBorder="1" applyAlignment="1" applyProtection="1">
      <alignment horizontal="justify" vertical="justify" wrapText="1"/>
      <protection hidden="1"/>
    </xf>
    <xf numFmtId="0" fontId="17" fillId="0" borderId="8" xfId="6" applyNumberFormat="1" applyFont="1" applyFill="1" applyBorder="1" applyAlignment="1" applyProtection="1">
      <alignment horizontal="left" vertical="justify" wrapText="1"/>
      <protection hidden="1"/>
    </xf>
    <xf numFmtId="175" fontId="16" fillId="0" borderId="11" xfId="6" applyNumberFormat="1" applyFont="1" applyFill="1" applyBorder="1" applyAlignment="1" applyProtection="1">
      <alignment horizontal="justify" vertical="justify" wrapText="1"/>
      <protection hidden="1"/>
    </xf>
    <xf numFmtId="175" fontId="16" fillId="0" borderId="12" xfId="6" applyNumberFormat="1" applyFont="1" applyFill="1" applyBorder="1" applyAlignment="1" applyProtection="1">
      <alignment horizontal="justify" vertical="justify" wrapText="1"/>
      <protection hidden="1"/>
    </xf>
    <xf numFmtId="175" fontId="16" fillId="2" borderId="11" xfId="6" applyNumberFormat="1" applyFont="1" applyFill="1" applyBorder="1" applyAlignment="1" applyProtection="1">
      <alignment horizontal="justify" vertical="justify" wrapText="1"/>
      <protection hidden="1"/>
    </xf>
    <xf numFmtId="0" fontId="20" fillId="0" borderId="0" xfId="2" applyFont="1" applyAlignment="1"/>
    <xf numFmtId="0" fontId="24" fillId="0" borderId="0" xfId="2" applyFont="1"/>
    <xf numFmtId="0" fontId="20" fillId="0" borderId="14" xfId="2" applyFont="1" applyBorder="1" applyAlignment="1"/>
    <xf numFmtId="0" fontId="20" fillId="0" borderId="14" xfId="2" applyFont="1" applyBorder="1" applyAlignment="1">
      <alignment horizontal="right"/>
    </xf>
    <xf numFmtId="0" fontId="19" fillId="0" borderId="0" xfId="0" applyFont="1"/>
    <xf numFmtId="175" fontId="16" fillId="0" borderId="1" xfId="6" applyNumberFormat="1" applyFont="1" applyFill="1" applyBorder="1" applyAlignment="1" applyProtection="1">
      <alignment horizontal="center" wrapText="1"/>
      <protection hidden="1"/>
    </xf>
    <xf numFmtId="175" fontId="17" fillId="2" borderId="1" xfId="6" applyNumberFormat="1" applyFont="1" applyFill="1" applyBorder="1" applyAlignment="1" applyProtection="1">
      <alignment horizontal="center" wrapText="1"/>
      <protection hidden="1"/>
    </xf>
    <xf numFmtId="175" fontId="17" fillId="0" borderId="1" xfId="6" applyNumberFormat="1" applyFont="1" applyFill="1" applyBorder="1" applyAlignment="1" applyProtection="1">
      <alignment horizontal="center" wrapText="1"/>
      <protection hidden="1"/>
    </xf>
    <xf numFmtId="175" fontId="16" fillId="2" borderId="1" xfId="6" applyNumberFormat="1" applyFont="1" applyFill="1" applyBorder="1" applyAlignment="1" applyProtection="1">
      <alignment horizontal="center" wrapText="1"/>
      <protection hidden="1"/>
    </xf>
    <xf numFmtId="186" fontId="16" fillId="0" borderId="15" xfId="6" applyNumberFormat="1" applyFont="1" applyFill="1" applyBorder="1" applyAlignment="1" applyProtection="1">
      <alignment horizontal="right" vertical="center" wrapText="1"/>
      <protection hidden="1"/>
    </xf>
    <xf numFmtId="186" fontId="16" fillId="0" borderId="1" xfId="6" applyNumberFormat="1" applyFont="1" applyFill="1" applyBorder="1" applyAlignment="1" applyProtection="1">
      <alignment horizontal="right" vertical="center" wrapText="1"/>
      <protection hidden="1"/>
    </xf>
    <xf numFmtId="186" fontId="20" fillId="0" borderId="1" xfId="2" applyNumberFormat="1" applyFont="1" applyFill="1" applyBorder="1" applyAlignment="1">
      <alignment horizontal="right" vertical="center" wrapText="1"/>
    </xf>
    <xf numFmtId="196" fontId="16" fillId="0" borderId="1" xfId="6" applyNumberFormat="1" applyFont="1" applyFill="1" applyBorder="1" applyAlignment="1" applyProtection="1">
      <alignment horizontal="right"/>
      <protection hidden="1"/>
    </xf>
    <xf numFmtId="196" fontId="17" fillId="0" borderId="1" xfId="6" applyNumberFormat="1" applyFont="1" applyFill="1" applyBorder="1" applyAlignment="1" applyProtection="1">
      <alignment horizontal="right"/>
      <protection hidden="1"/>
    </xf>
    <xf numFmtId="196" fontId="16" fillId="2" borderId="1" xfId="6" applyNumberFormat="1" applyFont="1" applyFill="1" applyBorder="1" applyAlignment="1" applyProtection="1">
      <alignment horizontal="right"/>
      <protection hidden="1"/>
    </xf>
    <xf numFmtId="196" fontId="17" fillId="2" borderId="1" xfId="6" applyNumberFormat="1" applyFont="1" applyFill="1" applyBorder="1" applyAlignment="1" applyProtection="1">
      <alignment horizontal="right"/>
      <protection hidden="1"/>
    </xf>
    <xf numFmtId="0" fontId="20" fillId="0" borderId="10" xfId="2" applyFont="1" applyBorder="1" applyAlignment="1">
      <alignment horizontal="center" vertical="center" wrapText="1"/>
    </xf>
    <xf numFmtId="0" fontId="16" fillId="0" borderId="8" xfId="6" applyNumberFormat="1" applyFont="1" applyFill="1" applyBorder="1" applyAlignment="1" applyProtection="1">
      <alignment vertical="justify" wrapText="1"/>
      <protection hidden="1"/>
    </xf>
    <xf numFmtId="0" fontId="17" fillId="0" borderId="8" xfId="6" applyNumberFormat="1" applyFont="1" applyFill="1" applyBorder="1" applyAlignment="1" applyProtection="1">
      <alignment vertical="justify" wrapText="1"/>
      <protection hidden="1"/>
    </xf>
    <xf numFmtId="175" fontId="16" fillId="2" borderId="11" xfId="6" applyNumberFormat="1" applyFont="1" applyFill="1" applyBorder="1" applyAlignment="1" applyProtection="1">
      <alignment horizontal="left" vertical="justify" wrapText="1"/>
      <protection hidden="1"/>
    </xf>
    <xf numFmtId="172" fontId="16" fillId="2" borderId="1" xfId="6" applyNumberFormat="1" applyFont="1" applyFill="1" applyBorder="1" applyAlignment="1" applyProtection="1">
      <alignment horizontal="left" vertical="justify" wrapText="1"/>
      <protection hidden="1"/>
    </xf>
    <xf numFmtId="172" fontId="16" fillId="0" borderId="8" xfId="6" applyNumberFormat="1" applyFont="1" applyFill="1" applyBorder="1" applyAlignment="1" applyProtection="1">
      <alignment horizontal="left" vertical="justify" wrapText="1"/>
      <protection hidden="1"/>
    </xf>
    <xf numFmtId="174" fontId="17" fillId="0" borderId="1" xfId="6" applyNumberFormat="1" applyFont="1" applyFill="1" applyBorder="1" applyAlignment="1" applyProtection="1">
      <alignment horizontal="left" vertical="justify" wrapText="1"/>
      <protection hidden="1"/>
    </xf>
    <xf numFmtId="175" fontId="16" fillId="2" borderId="6" xfId="6" applyNumberFormat="1" applyFont="1" applyFill="1" applyBorder="1" applyAlignment="1" applyProtection="1">
      <alignment horizontal="left" vertical="justify" wrapText="1"/>
      <protection hidden="1"/>
    </xf>
    <xf numFmtId="172" fontId="16" fillId="2" borderId="8" xfId="6" applyNumberFormat="1" applyFont="1" applyFill="1" applyBorder="1" applyAlignment="1" applyProtection="1">
      <alignment horizontal="left" vertical="justify" wrapText="1"/>
      <protection hidden="1"/>
    </xf>
    <xf numFmtId="175" fontId="16" fillId="0" borderId="1" xfId="6" applyNumberFormat="1" applyFont="1" applyFill="1" applyBorder="1" applyAlignment="1" applyProtection="1">
      <alignment horizontal="left" vertical="justify" wrapText="1"/>
      <protection hidden="1"/>
    </xf>
    <xf numFmtId="173" fontId="16" fillId="0" borderId="8" xfId="6" applyNumberFormat="1" applyFont="1" applyFill="1" applyBorder="1" applyAlignment="1" applyProtection="1">
      <protection hidden="1"/>
    </xf>
    <xf numFmtId="188" fontId="16" fillId="0" borderId="8" xfId="6" applyNumberFormat="1" applyFont="1" applyFill="1" applyBorder="1" applyAlignment="1" applyProtection="1">
      <alignment horizontal="right"/>
      <protection hidden="1"/>
    </xf>
    <xf numFmtId="175" fontId="16" fillId="0" borderId="1" xfId="6" applyNumberFormat="1" applyFont="1" applyFill="1" applyBorder="1" applyAlignment="1" applyProtection="1">
      <alignment horizontal="center"/>
      <protection hidden="1"/>
    </xf>
    <xf numFmtId="0" fontId="20" fillId="0" borderId="8" xfId="2" applyFont="1" applyBorder="1"/>
    <xf numFmtId="173" fontId="17" fillId="0" borderId="8" xfId="6" applyNumberFormat="1" applyFont="1" applyFill="1" applyBorder="1" applyAlignment="1" applyProtection="1">
      <protection hidden="1"/>
    </xf>
    <xf numFmtId="0" fontId="18" fillId="0" borderId="8" xfId="2" applyFont="1" applyBorder="1"/>
    <xf numFmtId="175" fontId="17" fillId="0" borderId="1" xfId="6" applyNumberFormat="1" applyFont="1" applyFill="1" applyBorder="1" applyAlignment="1" applyProtection="1">
      <alignment horizontal="center"/>
      <protection hidden="1"/>
    </xf>
    <xf numFmtId="175" fontId="16" fillId="0" borderId="1" xfId="6" applyNumberFormat="1" applyFont="1" applyFill="1" applyBorder="1" applyAlignment="1" applyProtection="1">
      <alignment horizontal="right" wrapText="1"/>
      <protection hidden="1"/>
    </xf>
    <xf numFmtId="175" fontId="17" fillId="0" borderId="1" xfId="6" applyNumberFormat="1" applyFont="1" applyFill="1" applyBorder="1" applyAlignment="1" applyProtection="1">
      <alignment horizontal="right" wrapText="1"/>
      <protection hidden="1"/>
    </xf>
    <xf numFmtId="175" fontId="17" fillId="2" borderId="1" xfId="6" applyNumberFormat="1" applyFont="1" applyFill="1" applyBorder="1" applyAlignment="1" applyProtection="1">
      <alignment horizontal="right" wrapText="1"/>
      <protection hidden="1"/>
    </xf>
    <xf numFmtId="175" fontId="16" fillId="2" borderId="1" xfId="6" applyNumberFormat="1" applyFont="1" applyFill="1" applyBorder="1" applyAlignment="1" applyProtection="1">
      <alignment horizontal="right" wrapText="1"/>
      <protection hidden="1"/>
    </xf>
    <xf numFmtId="174" fontId="17" fillId="0" borderId="1" xfId="6" applyNumberFormat="1" applyFont="1" applyFill="1" applyBorder="1" applyAlignment="1" applyProtection="1">
      <alignment horizontal="justify" vertical="justify" wrapText="1"/>
      <protection hidden="1"/>
    </xf>
    <xf numFmtId="172" fontId="16" fillId="2" borderId="8" xfId="6" applyNumberFormat="1" applyFont="1" applyFill="1" applyBorder="1" applyAlignment="1" applyProtection="1">
      <alignment vertical="justify" wrapText="1"/>
      <protection hidden="1"/>
    </xf>
    <xf numFmtId="172" fontId="16" fillId="0" borderId="12" xfId="6" applyNumberFormat="1" applyFont="1" applyFill="1" applyBorder="1" applyAlignment="1" applyProtection="1">
      <alignment horizontal="justify" vertical="justify" wrapText="1"/>
      <protection hidden="1"/>
    </xf>
    <xf numFmtId="0" fontId="20" fillId="0" borderId="16" xfId="3" applyFont="1" applyBorder="1" applyAlignment="1">
      <alignment horizontal="center" vertical="center" wrapText="1"/>
    </xf>
    <xf numFmtId="0" fontId="26" fillId="0" borderId="0" xfId="3" applyAlignment="1">
      <alignment horizontal="right" wrapText="1"/>
    </xf>
    <xf numFmtId="0" fontId="4" fillId="0" borderId="0" xfId="6" applyFont="1" applyAlignment="1" applyProtection="1">
      <alignment horizontal="justify" vertical="justify" wrapText="1"/>
      <protection hidden="1"/>
    </xf>
    <xf numFmtId="0" fontId="11" fillId="0" borderId="0" xfId="6" applyNumberFormat="1" applyFont="1" applyFill="1" applyAlignment="1" applyProtection="1">
      <alignment horizontal="justify" vertical="justify" wrapText="1"/>
      <protection hidden="1"/>
    </xf>
    <xf numFmtId="0" fontId="2" fillId="0" borderId="0" xfId="6" applyNumberFormat="1" applyFont="1" applyFill="1" applyAlignment="1" applyProtection="1">
      <alignment horizontal="centerContinuous" wrapText="1"/>
      <protection hidden="1"/>
    </xf>
    <xf numFmtId="0" fontId="26" fillId="0" borderId="0" xfId="3" applyAlignment="1">
      <alignment wrapText="1"/>
    </xf>
    <xf numFmtId="0" fontId="3" fillId="0" borderId="0" xfId="6" applyNumberFormat="1" applyFont="1" applyFill="1" applyAlignment="1" applyProtection="1">
      <alignment horizontal="centerContinuous" wrapText="1"/>
      <protection hidden="1"/>
    </xf>
    <xf numFmtId="0" fontId="3" fillId="0" borderId="0" xfId="6" applyNumberFormat="1" applyFont="1" applyFill="1" applyAlignment="1" applyProtection="1">
      <alignment horizontal="centerContinuous" vertical="top" wrapText="1"/>
      <protection hidden="1"/>
    </xf>
    <xf numFmtId="0" fontId="3" fillId="0" borderId="0" xfId="6" applyNumberFormat="1" applyFont="1" applyFill="1" applyAlignment="1" applyProtection="1">
      <alignment horizontal="right" vertical="top" wrapText="1"/>
      <protection hidden="1"/>
    </xf>
    <xf numFmtId="0" fontId="12" fillId="0" borderId="0" xfId="6" applyFont="1" applyAlignment="1" applyProtection="1">
      <alignment horizontal="center" wrapText="1"/>
      <protection hidden="1"/>
    </xf>
    <xf numFmtId="188" fontId="20" fillId="0" borderId="1" xfId="3" applyNumberFormat="1" applyFont="1" applyBorder="1" applyAlignment="1">
      <alignment wrapText="1"/>
    </xf>
    <xf numFmtId="188" fontId="16" fillId="0" borderId="1" xfId="6" applyNumberFormat="1" applyFont="1" applyFill="1" applyBorder="1" applyAlignment="1" applyProtection="1">
      <alignment horizontal="right" wrapText="1"/>
      <protection hidden="1"/>
    </xf>
    <xf numFmtId="0" fontId="20" fillId="0" borderId="1" xfId="3" applyFont="1" applyBorder="1" applyAlignment="1">
      <alignment horizontal="right" wrapText="1"/>
    </xf>
    <xf numFmtId="0" fontId="20" fillId="2" borderId="1" xfId="3" applyFont="1" applyFill="1" applyBorder="1" applyAlignment="1">
      <alignment wrapText="1"/>
    </xf>
    <xf numFmtId="0" fontId="18" fillId="2" borderId="1" xfId="3" applyFont="1" applyFill="1" applyBorder="1" applyAlignment="1">
      <alignment wrapText="1"/>
    </xf>
    <xf numFmtId="0" fontId="18" fillId="0" borderId="1" xfId="3" applyFont="1" applyBorder="1" applyAlignment="1">
      <alignment wrapText="1"/>
    </xf>
    <xf numFmtId="0" fontId="18" fillId="0" borderId="0" xfId="3" applyFont="1" applyAlignment="1">
      <alignment wrapText="1"/>
    </xf>
    <xf numFmtId="0" fontId="18" fillId="0" borderId="1" xfId="3" applyFont="1" applyBorder="1" applyAlignment="1">
      <alignment horizontal="right" wrapText="1"/>
    </xf>
    <xf numFmtId="0" fontId="20" fillId="0" borderId="1" xfId="3" applyFont="1" applyBorder="1" applyAlignment="1">
      <alignment wrapText="1"/>
    </xf>
    <xf numFmtId="188" fontId="20" fillId="0" borderId="8" xfId="3" applyNumberFormat="1" applyFont="1" applyFill="1" applyBorder="1" applyAlignment="1">
      <alignment horizontal="right" wrapText="1"/>
    </xf>
    <xf numFmtId="0" fontId="18" fillId="0" borderId="8" xfId="3" applyFont="1" applyFill="1" applyBorder="1" applyAlignment="1">
      <alignment horizontal="right" wrapText="1"/>
    </xf>
    <xf numFmtId="188" fontId="17" fillId="0" borderId="1" xfId="6" applyNumberFormat="1" applyFont="1" applyFill="1" applyBorder="1" applyAlignment="1" applyProtection="1">
      <alignment horizontal="right" wrapText="1"/>
      <protection hidden="1"/>
    </xf>
    <xf numFmtId="0" fontId="20" fillId="0" borderId="1" xfId="3" applyFont="1" applyFill="1" applyBorder="1" applyAlignment="1">
      <alignment horizontal="right" wrapText="1"/>
    </xf>
    <xf numFmtId="0" fontId="18" fillId="0" borderId="1" xfId="3" applyFont="1" applyFill="1" applyBorder="1" applyAlignment="1">
      <alignment wrapText="1"/>
    </xf>
    <xf numFmtId="188" fontId="16" fillId="2" borderId="1" xfId="6" applyNumberFormat="1" applyFont="1" applyFill="1" applyBorder="1" applyAlignment="1" applyProtection="1">
      <alignment horizontal="right" wrapText="1"/>
      <protection hidden="1"/>
    </xf>
    <xf numFmtId="0" fontId="18" fillId="0" borderId="1" xfId="3" applyFont="1" applyFill="1" applyBorder="1" applyAlignment="1">
      <alignment horizontal="right" wrapText="1"/>
    </xf>
    <xf numFmtId="0" fontId="19" fillId="0" borderId="0" xfId="6" applyFont="1" applyAlignment="1" applyProtection="1">
      <alignment horizontal="justify" vertical="justify" wrapText="1"/>
      <protection hidden="1"/>
    </xf>
    <xf numFmtId="188" fontId="16" fillId="0" borderId="1" xfId="6" applyNumberFormat="1" applyFont="1" applyFill="1" applyBorder="1" applyAlignment="1" applyProtection="1">
      <alignment horizontal="center" wrapText="1"/>
      <protection hidden="1"/>
    </xf>
    <xf numFmtId="0" fontId="16" fillId="0" borderId="1" xfId="6" applyNumberFormat="1" applyFont="1" applyFill="1" applyBorder="1" applyAlignment="1" applyProtection="1">
      <alignment horizontal="center" wrapText="1"/>
      <protection hidden="1"/>
    </xf>
    <xf numFmtId="3" fontId="16" fillId="0" borderId="1" xfId="6" applyNumberFormat="1" applyFont="1" applyFill="1" applyBorder="1" applyAlignment="1" applyProtection="1">
      <alignment horizontal="center" wrapText="1"/>
      <protection hidden="1"/>
    </xf>
    <xf numFmtId="188" fontId="16" fillId="0" borderId="12" xfId="6" applyNumberFormat="1" applyFont="1" applyFill="1" applyBorder="1" applyAlignment="1" applyProtection="1">
      <alignment horizontal="center" wrapText="1"/>
      <protection hidden="1"/>
    </xf>
    <xf numFmtId="188" fontId="16" fillId="0" borderId="8" xfId="6" applyNumberFormat="1" applyFont="1" applyFill="1" applyBorder="1" applyAlignment="1" applyProtection="1">
      <alignment horizontal="right" wrapText="1"/>
      <protection hidden="1"/>
    </xf>
    <xf numFmtId="0" fontId="20" fillId="0" borderId="8" xfId="3" applyFont="1" applyBorder="1" applyAlignment="1">
      <alignment wrapText="1"/>
    </xf>
    <xf numFmtId="0" fontId="18" fillId="0" borderId="8" xfId="3" applyFont="1" applyBorder="1" applyAlignment="1">
      <alignment wrapText="1"/>
    </xf>
    <xf numFmtId="186" fontId="20" fillId="0" borderId="1" xfId="3" applyNumberFormat="1" applyFont="1" applyFill="1" applyBorder="1" applyAlignment="1">
      <alignment horizontal="right" vertical="center" wrapText="1"/>
    </xf>
    <xf numFmtId="196" fontId="16" fillId="0" borderId="1" xfId="6" applyNumberFormat="1" applyFont="1" applyFill="1" applyBorder="1" applyAlignment="1" applyProtection="1">
      <alignment horizontal="right" wrapText="1"/>
      <protection hidden="1"/>
    </xf>
    <xf numFmtId="196" fontId="16" fillId="0" borderId="17" xfId="6" applyNumberFormat="1" applyFont="1" applyFill="1" applyBorder="1" applyAlignment="1" applyProtection="1">
      <alignment horizontal="right" wrapText="1"/>
      <protection hidden="1"/>
    </xf>
    <xf numFmtId="196" fontId="17" fillId="2" borderId="1" xfId="6" applyNumberFormat="1" applyFont="1" applyFill="1" applyBorder="1" applyAlignment="1" applyProtection="1">
      <alignment horizontal="right" wrapText="1"/>
      <protection hidden="1"/>
    </xf>
    <xf numFmtId="196" fontId="17" fillId="2" borderId="17" xfId="6" applyNumberFormat="1" applyFont="1" applyFill="1" applyBorder="1" applyAlignment="1" applyProtection="1">
      <alignment horizontal="right" wrapText="1"/>
      <protection hidden="1"/>
    </xf>
    <xf numFmtId="196" fontId="17" fillId="0" borderId="1" xfId="6" applyNumberFormat="1" applyFont="1" applyFill="1" applyBorder="1" applyAlignment="1" applyProtection="1">
      <alignment horizontal="right" wrapText="1"/>
      <protection hidden="1"/>
    </xf>
    <xf numFmtId="196" fontId="17" fillId="0" borderId="17" xfId="6" applyNumberFormat="1" applyFont="1" applyFill="1" applyBorder="1" applyAlignment="1" applyProtection="1">
      <alignment horizontal="right" wrapText="1"/>
      <protection hidden="1"/>
    </xf>
    <xf numFmtId="196" fontId="16" fillId="2" borderId="1" xfId="6" applyNumberFormat="1" applyFont="1" applyFill="1" applyBorder="1" applyAlignment="1" applyProtection="1">
      <alignment horizontal="right" wrapText="1"/>
      <protection hidden="1"/>
    </xf>
    <xf numFmtId="171" fontId="16" fillId="0" borderId="1" xfId="65" applyFont="1" applyFill="1" applyBorder="1" applyAlignment="1" applyProtection="1">
      <alignment horizontal="right" wrapText="1"/>
      <protection hidden="1"/>
    </xf>
    <xf numFmtId="188" fontId="20" fillId="0" borderId="1" xfId="2" applyNumberFormat="1" applyFont="1" applyFill="1" applyBorder="1"/>
    <xf numFmtId="0" fontId="20" fillId="0" borderId="1" xfId="2" applyFont="1" applyFill="1" applyBorder="1"/>
    <xf numFmtId="188" fontId="20" fillId="0" borderId="1" xfId="3" applyNumberFormat="1" applyFont="1" applyFill="1" applyBorder="1" applyAlignment="1">
      <alignment wrapText="1"/>
    </xf>
    <xf numFmtId="0" fontId="20" fillId="0" borderId="1" xfId="3" applyFont="1" applyFill="1" applyBorder="1" applyAlignment="1">
      <alignment wrapText="1"/>
    </xf>
    <xf numFmtId="173" fontId="16" fillId="0" borderId="1" xfId="6" applyNumberFormat="1" applyFont="1" applyFill="1" applyBorder="1" applyAlignment="1" applyProtection="1">
      <alignment horizontal="center" wrapText="1"/>
      <protection hidden="1"/>
    </xf>
    <xf numFmtId="173" fontId="17" fillId="2" borderId="1" xfId="6" applyNumberFormat="1" applyFont="1" applyFill="1" applyBorder="1" applyAlignment="1" applyProtection="1">
      <alignment horizontal="center" wrapText="1"/>
      <protection hidden="1"/>
    </xf>
    <xf numFmtId="173" fontId="17" fillId="0" borderId="1" xfId="6" applyNumberFormat="1" applyFont="1" applyFill="1" applyBorder="1" applyAlignment="1" applyProtection="1">
      <alignment horizontal="center" wrapText="1"/>
      <protection hidden="1"/>
    </xf>
    <xf numFmtId="173" fontId="16" fillId="0" borderId="8" xfId="6" applyNumberFormat="1" applyFont="1" applyFill="1" applyBorder="1" applyAlignment="1" applyProtection="1">
      <alignment horizontal="center" wrapText="1"/>
      <protection hidden="1"/>
    </xf>
    <xf numFmtId="173" fontId="17" fillId="0" borderId="8" xfId="6" applyNumberFormat="1" applyFont="1" applyFill="1" applyBorder="1" applyAlignment="1" applyProtection="1">
      <alignment horizontal="center" wrapText="1"/>
      <protection hidden="1"/>
    </xf>
    <xf numFmtId="173" fontId="16" fillId="2" borderId="1" xfId="6" applyNumberFormat="1" applyFont="1" applyFill="1" applyBorder="1" applyAlignment="1" applyProtection="1">
      <alignment horizontal="center" wrapText="1"/>
      <protection hidden="1"/>
    </xf>
    <xf numFmtId="0" fontId="4" fillId="0" borderId="0" xfId="6" applyFont="1" applyAlignment="1" applyProtection="1">
      <alignment horizontal="justify" vertical="justify"/>
      <protection hidden="1"/>
    </xf>
    <xf numFmtId="0" fontId="3" fillId="0" borderId="0" xfId="6" applyNumberFormat="1" applyFont="1" applyFill="1" applyAlignment="1" applyProtection="1">
      <alignment horizontal="right" vertical="top"/>
      <protection hidden="1"/>
    </xf>
    <xf numFmtId="0" fontId="3" fillId="0" borderId="0" xfId="6" applyNumberFormat="1" applyFont="1" applyFill="1" applyAlignment="1" applyProtection="1">
      <alignment horizontal="centerContinuous" vertical="top"/>
      <protection hidden="1"/>
    </xf>
    <xf numFmtId="0" fontId="12" fillId="0" borderId="0" xfId="6" applyFont="1" applyProtection="1">
      <protection hidden="1"/>
    </xf>
    <xf numFmtId="0" fontId="16" fillId="0" borderId="0" xfId="6" applyNumberFormat="1" applyFont="1" applyFill="1" applyAlignment="1" applyProtection="1">
      <alignment horizontal="justify" vertical="justify"/>
      <protection hidden="1"/>
    </xf>
    <xf numFmtId="0" fontId="16" fillId="0" borderId="0" xfId="6" applyNumberFormat="1" applyFont="1" applyFill="1" applyAlignment="1" applyProtection="1">
      <alignment horizontal="right" vertical="top"/>
      <protection hidden="1"/>
    </xf>
    <xf numFmtId="0" fontId="16" fillId="0" borderId="0" xfId="6" applyNumberFormat="1" applyFont="1" applyFill="1" applyAlignment="1" applyProtection="1">
      <alignment horizontal="centerContinuous" vertical="top"/>
      <protection hidden="1"/>
    </xf>
    <xf numFmtId="0" fontId="22" fillId="0" borderId="0" xfId="6" applyFont="1" applyProtection="1">
      <protection hidden="1"/>
    </xf>
    <xf numFmtId="0" fontId="16" fillId="0" borderId="1" xfId="6" applyNumberFormat="1" applyFont="1" applyFill="1" applyBorder="1" applyAlignment="1" applyProtection="1">
      <alignment horizontal="center" vertical="center"/>
      <protection hidden="1"/>
    </xf>
    <xf numFmtId="0" fontId="16" fillId="0" borderId="1" xfId="6" applyNumberFormat="1" applyFont="1" applyFill="1" applyBorder="1" applyAlignment="1" applyProtection="1">
      <alignment horizontal="center" vertical="center" wrapText="1"/>
      <protection hidden="1"/>
    </xf>
    <xf numFmtId="0" fontId="25" fillId="0" borderId="1" xfId="0" applyNumberFormat="1" applyFont="1" applyBorder="1" applyAlignment="1">
      <alignment horizontal="center" vertical="center" wrapText="1"/>
    </xf>
    <xf numFmtId="188" fontId="16" fillId="0" borderId="1" xfId="6" applyNumberFormat="1" applyFont="1" applyFill="1" applyBorder="1" applyAlignment="1" applyProtection="1">
      <alignment horizontal="right" vertical="center" wrapText="1"/>
      <protection hidden="1"/>
    </xf>
    <xf numFmtId="173" fontId="16" fillId="0" borderId="1" xfId="6" applyNumberFormat="1" applyFont="1" applyFill="1" applyBorder="1" applyAlignment="1" applyProtection="1">
      <alignment horizontal="right" vertical="center" wrapText="1"/>
      <protection hidden="1"/>
    </xf>
    <xf numFmtId="175" fontId="16" fillId="0" borderId="1" xfId="6" applyNumberFormat="1" applyFont="1" applyFill="1" applyBorder="1" applyAlignment="1" applyProtection="1">
      <alignment horizontal="right" vertical="center" wrapText="1"/>
      <protection hidden="1"/>
    </xf>
    <xf numFmtId="174" fontId="16" fillId="0" borderId="1" xfId="6" applyNumberFormat="1" applyFont="1" applyFill="1" applyBorder="1" applyAlignment="1" applyProtection="1">
      <alignment horizontal="left" vertical="justify" wrapText="1"/>
      <protection hidden="1"/>
    </xf>
    <xf numFmtId="196" fontId="16" fillId="0" borderId="1" xfId="6" applyNumberFormat="1" applyFont="1" applyFill="1" applyBorder="1" applyAlignment="1" applyProtection="1">
      <alignment vertical="center"/>
      <protection hidden="1"/>
    </xf>
    <xf numFmtId="196" fontId="16" fillId="0" borderId="1" xfId="6" applyNumberFormat="1" applyFont="1" applyFill="1" applyBorder="1" applyAlignment="1" applyProtection="1">
      <protection hidden="1"/>
    </xf>
    <xf numFmtId="0" fontId="0" fillId="0" borderId="0" xfId="0" applyBorder="1"/>
    <xf numFmtId="0" fontId="0" fillId="0" borderId="1" xfId="0" applyBorder="1"/>
    <xf numFmtId="0" fontId="23" fillId="0" borderId="1" xfId="0" applyFont="1" applyBorder="1" applyAlignment="1">
      <alignment horizontal="center"/>
    </xf>
    <xf numFmtId="0" fontId="23" fillId="0" borderId="1" xfId="0" applyFont="1" applyFill="1" applyBorder="1" applyAlignment="1">
      <alignment horizontal="right"/>
    </xf>
    <xf numFmtId="0" fontId="0" fillId="0" borderId="0" xfId="0" applyFill="1" applyAlignment="1">
      <alignment horizontal="right"/>
    </xf>
    <xf numFmtId="0" fontId="12" fillId="0" borderId="0" xfId="6" applyFont="1" applyFill="1" applyAlignment="1" applyProtection="1">
      <alignment vertical="top" wrapText="1"/>
      <protection hidden="1"/>
    </xf>
    <xf numFmtId="0" fontId="12" fillId="0" borderId="0" xfId="6" applyFont="1" applyFill="1" applyAlignment="1" applyProtection="1">
      <alignment horizontal="right" vertical="top"/>
      <protection hidden="1"/>
    </xf>
    <xf numFmtId="0" fontId="24" fillId="0" borderId="0" xfId="0" applyFont="1" applyAlignment="1">
      <alignment horizontal="right"/>
    </xf>
    <xf numFmtId="186" fontId="16" fillId="0" borderId="1" xfId="6" applyNumberFormat="1" applyFont="1" applyFill="1" applyBorder="1" applyAlignment="1" applyProtection="1">
      <alignment vertical="center" wrapText="1"/>
      <protection hidden="1"/>
    </xf>
    <xf numFmtId="186" fontId="20" fillId="0" borderId="1" xfId="0" applyNumberFormat="1" applyFont="1" applyFill="1" applyBorder="1" applyAlignment="1">
      <alignment vertical="center" wrapText="1"/>
    </xf>
    <xf numFmtId="0" fontId="25" fillId="0" borderId="1" xfId="0" applyFont="1" applyBorder="1" applyAlignment="1">
      <alignment horizontal="right"/>
    </xf>
    <xf numFmtId="173" fontId="16" fillId="0" borderId="1" xfId="6" applyNumberFormat="1" applyFont="1" applyFill="1" applyBorder="1" applyAlignment="1" applyProtection="1">
      <alignment horizontal="right" wrapText="1"/>
      <protection hidden="1"/>
    </xf>
    <xf numFmtId="188" fontId="25" fillId="0" borderId="1" xfId="0" applyNumberFormat="1" applyFont="1" applyBorder="1" applyAlignment="1">
      <alignment horizontal="right"/>
    </xf>
    <xf numFmtId="0" fontId="24" fillId="0" borderId="1" xfId="0" applyFont="1" applyBorder="1" applyAlignment="1">
      <alignment horizontal="right"/>
    </xf>
    <xf numFmtId="173" fontId="17" fillId="0" borderId="1" xfId="6" applyNumberFormat="1" applyFont="1" applyFill="1" applyBorder="1" applyAlignment="1" applyProtection="1">
      <alignment horizontal="right" wrapText="1"/>
      <protection hidden="1"/>
    </xf>
    <xf numFmtId="196" fontId="17" fillId="0" borderId="1" xfId="6" applyNumberFormat="1" applyFont="1" applyFill="1" applyBorder="1" applyAlignment="1" applyProtection="1">
      <protection hidden="1"/>
    </xf>
    <xf numFmtId="196" fontId="17" fillId="2" borderId="1" xfId="6" applyNumberFormat="1" applyFont="1" applyFill="1" applyBorder="1" applyAlignment="1" applyProtection="1">
      <protection hidden="1"/>
    </xf>
    <xf numFmtId="196" fontId="16" fillId="2" borderId="1" xfId="6" applyNumberFormat="1" applyFont="1" applyFill="1" applyBorder="1" applyAlignment="1" applyProtection="1">
      <protection hidden="1"/>
    </xf>
    <xf numFmtId="0" fontId="24" fillId="0" borderId="1" xfId="0" applyFont="1" applyFill="1" applyBorder="1" applyAlignment="1">
      <alignment horizontal="right"/>
    </xf>
    <xf numFmtId="173" fontId="0" fillId="0" borderId="1" xfId="0" applyNumberFormat="1" applyBorder="1" applyAlignment="1">
      <alignment horizontal="right"/>
    </xf>
    <xf numFmtId="194" fontId="17" fillId="0" borderId="1" xfId="64" applyFont="1" applyFill="1" applyBorder="1" applyAlignment="1" applyProtection="1">
      <alignment horizontal="right"/>
      <protection hidden="1"/>
    </xf>
    <xf numFmtId="49" fontId="17" fillId="0" borderId="1" xfId="6" applyNumberFormat="1" applyFont="1" applyFill="1" applyBorder="1" applyAlignment="1" applyProtection="1">
      <alignment horizontal="right" wrapText="1"/>
      <protection hidden="1"/>
    </xf>
    <xf numFmtId="182" fontId="11" fillId="0" borderId="1" xfId="0" applyNumberFormat="1" applyFont="1" applyFill="1" applyBorder="1" applyAlignment="1">
      <alignment horizontal="right"/>
    </xf>
    <xf numFmtId="0" fontId="15" fillId="0" borderId="0" xfId="3" applyFont="1" applyAlignment="1">
      <alignment horizontal="right" wrapText="1"/>
    </xf>
    <xf numFmtId="3" fontId="2" fillId="0" borderId="0" xfId="0" applyNumberFormat="1" applyFont="1" applyBorder="1" applyAlignment="1">
      <alignment horizontal="right" vertical="top" wrapText="1"/>
    </xf>
    <xf numFmtId="3" fontId="2" fillId="0" borderId="0" xfId="0" applyNumberFormat="1" applyFont="1" applyFill="1" applyAlignment="1">
      <alignment horizontal="right"/>
    </xf>
    <xf numFmtId="196" fontId="0" fillId="0" borderId="0" xfId="0" applyNumberFormat="1"/>
    <xf numFmtId="196" fontId="17" fillId="0" borderId="0" xfId="6" applyNumberFormat="1" applyFont="1" applyFill="1" applyBorder="1" applyAlignment="1" applyProtection="1">
      <alignment horizontal="right" wrapText="1"/>
      <protection hidden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3" fontId="2" fillId="0" borderId="0" xfId="0" applyNumberFormat="1" applyFont="1" applyFill="1" applyAlignment="1">
      <alignment horizontal="right" wrapText="1"/>
    </xf>
    <xf numFmtId="0" fontId="0" fillId="0" borderId="0" xfId="0" applyFill="1" applyAlignment="1">
      <alignment horizontal="right" wrapText="1"/>
    </xf>
    <xf numFmtId="0" fontId="0" fillId="0" borderId="0" xfId="0" applyFont="1" applyFill="1" applyAlignment="1">
      <alignment horizontal="right" wrapText="1"/>
    </xf>
    <xf numFmtId="0" fontId="2" fillId="0" borderId="0" xfId="0" applyFont="1" applyFill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24" fillId="0" borderId="0" xfId="2" applyFont="1" applyAlignment="1">
      <alignment horizontal="right" vertical="top" wrapText="1"/>
    </xf>
    <xf numFmtId="0" fontId="16" fillId="2" borderId="8" xfId="6" applyNumberFormat="1" applyFont="1" applyFill="1" applyBorder="1" applyAlignment="1" applyProtection="1">
      <alignment horizontal="left" vertical="justify" wrapText="1"/>
      <protection hidden="1"/>
    </xf>
    <xf numFmtId="0" fontId="16" fillId="2" borderId="12" xfId="6" applyNumberFormat="1" applyFont="1" applyFill="1" applyBorder="1" applyAlignment="1" applyProtection="1">
      <alignment horizontal="left" vertical="justify" wrapText="1"/>
      <protection hidden="1"/>
    </xf>
    <xf numFmtId="0" fontId="16" fillId="2" borderId="18" xfId="6" applyNumberFormat="1" applyFont="1" applyFill="1" applyBorder="1" applyAlignment="1" applyProtection="1">
      <alignment horizontal="left" vertical="justify" wrapText="1"/>
      <protection hidden="1"/>
    </xf>
    <xf numFmtId="0" fontId="17" fillId="0" borderId="8" xfId="6" applyNumberFormat="1" applyFont="1" applyFill="1" applyBorder="1" applyAlignment="1" applyProtection="1">
      <alignment horizontal="left" vertical="justify" wrapText="1"/>
      <protection hidden="1"/>
    </xf>
    <xf numFmtId="0" fontId="17" fillId="0" borderId="12" xfId="6" applyNumberFormat="1" applyFont="1" applyFill="1" applyBorder="1" applyAlignment="1" applyProtection="1">
      <alignment horizontal="left" vertical="justify" wrapText="1"/>
      <protection hidden="1"/>
    </xf>
    <xf numFmtId="0" fontId="17" fillId="0" borderId="18" xfId="6" applyNumberFormat="1" applyFont="1" applyFill="1" applyBorder="1" applyAlignment="1" applyProtection="1">
      <alignment horizontal="left" vertical="justify" wrapText="1"/>
      <protection hidden="1"/>
    </xf>
    <xf numFmtId="0" fontId="17" fillId="2" borderId="8" xfId="6" applyNumberFormat="1" applyFont="1" applyFill="1" applyBorder="1" applyAlignment="1" applyProtection="1">
      <alignment horizontal="left" vertical="justify" wrapText="1"/>
      <protection hidden="1"/>
    </xf>
    <xf numFmtId="0" fontId="24" fillId="0" borderId="12" xfId="2" applyFont="1" applyBorder="1" applyAlignment="1">
      <alignment horizontal="left" vertical="justify" wrapText="1"/>
    </xf>
    <xf numFmtId="0" fontId="24" fillId="0" borderId="18" xfId="2" applyFont="1" applyBorder="1" applyAlignment="1">
      <alignment horizontal="left" vertical="justify" wrapText="1"/>
    </xf>
    <xf numFmtId="0" fontId="16" fillId="0" borderId="8" xfId="6" applyNumberFormat="1" applyFont="1" applyFill="1" applyBorder="1" applyAlignment="1" applyProtection="1">
      <alignment horizontal="left" vertical="justify" wrapText="1"/>
      <protection hidden="1"/>
    </xf>
    <xf numFmtId="0" fontId="16" fillId="0" borderId="12" xfId="6" applyNumberFormat="1" applyFont="1" applyFill="1" applyBorder="1" applyAlignment="1" applyProtection="1">
      <alignment horizontal="left" vertical="justify" wrapText="1"/>
      <protection hidden="1"/>
    </xf>
    <xf numFmtId="0" fontId="16" fillId="0" borderId="18" xfId="6" applyNumberFormat="1" applyFont="1" applyFill="1" applyBorder="1" applyAlignment="1" applyProtection="1">
      <alignment horizontal="left" vertical="justify" wrapText="1"/>
      <protection hidden="1"/>
    </xf>
    <xf numFmtId="0" fontId="18" fillId="0" borderId="8" xfId="2" applyFont="1" applyBorder="1" applyAlignment="1">
      <alignment horizontal="left" vertical="distributed"/>
    </xf>
    <xf numFmtId="0" fontId="18" fillId="0" borderId="12" xfId="2" applyFont="1" applyBorder="1" applyAlignment="1">
      <alignment horizontal="left" vertical="distributed"/>
    </xf>
    <xf numFmtId="0" fontId="18" fillId="0" borderId="18" xfId="2" applyFont="1" applyBorder="1" applyAlignment="1">
      <alignment horizontal="left" vertical="distributed"/>
    </xf>
    <xf numFmtId="174" fontId="17" fillId="0" borderId="8" xfId="6" applyNumberFormat="1" applyFont="1" applyFill="1" applyBorder="1" applyAlignment="1" applyProtection="1">
      <alignment horizontal="left" vertical="justify" wrapText="1"/>
      <protection hidden="1"/>
    </xf>
    <xf numFmtId="174" fontId="17" fillId="0" borderId="12" xfId="6" applyNumberFormat="1" applyFont="1" applyFill="1" applyBorder="1" applyAlignment="1" applyProtection="1">
      <alignment horizontal="left" vertical="justify" wrapText="1"/>
      <protection hidden="1"/>
    </xf>
    <xf numFmtId="174" fontId="17" fillId="0" borderId="18" xfId="6" applyNumberFormat="1" applyFont="1" applyFill="1" applyBorder="1" applyAlignment="1" applyProtection="1">
      <alignment horizontal="left" vertical="justify" wrapText="1"/>
      <protection hidden="1"/>
    </xf>
    <xf numFmtId="0" fontId="16" fillId="0" borderId="8" xfId="6" applyNumberFormat="1" applyFont="1" applyFill="1" applyBorder="1" applyAlignment="1" applyProtection="1">
      <alignment horizontal="center" vertical="justify" wrapText="1"/>
      <protection hidden="1"/>
    </xf>
    <xf numFmtId="0" fontId="16" fillId="0" borderId="12" xfId="6" applyNumberFormat="1" applyFont="1" applyFill="1" applyBorder="1" applyAlignment="1" applyProtection="1">
      <alignment horizontal="center" vertical="justify" wrapText="1"/>
      <protection hidden="1"/>
    </xf>
    <xf numFmtId="0" fontId="16" fillId="0" borderId="18" xfId="6" applyNumberFormat="1" applyFont="1" applyFill="1" applyBorder="1" applyAlignment="1" applyProtection="1">
      <alignment horizontal="center" vertical="justify" wrapText="1"/>
      <protection hidden="1"/>
    </xf>
    <xf numFmtId="0" fontId="20" fillId="0" borderId="12" xfId="2" applyFont="1" applyBorder="1" applyAlignment="1">
      <alignment horizontal="left" vertical="justify" wrapText="1"/>
    </xf>
    <xf numFmtId="0" fontId="20" fillId="0" borderId="18" xfId="2" applyFont="1" applyBorder="1" applyAlignment="1">
      <alignment horizontal="left" vertical="justify" wrapText="1"/>
    </xf>
    <xf numFmtId="174" fontId="16" fillId="0" borderId="8" xfId="6" applyNumberFormat="1" applyFont="1" applyFill="1" applyBorder="1" applyAlignment="1" applyProtection="1">
      <alignment horizontal="left" vertical="justify" wrapText="1"/>
      <protection hidden="1"/>
    </xf>
    <xf numFmtId="174" fontId="16" fillId="0" borderId="12" xfId="6" applyNumberFormat="1" applyFont="1" applyFill="1" applyBorder="1" applyAlignment="1" applyProtection="1">
      <alignment horizontal="left" vertical="justify" wrapText="1"/>
      <protection hidden="1"/>
    </xf>
    <xf numFmtId="174" fontId="16" fillId="0" borderId="18" xfId="6" applyNumberFormat="1" applyFont="1" applyFill="1" applyBorder="1" applyAlignment="1" applyProtection="1">
      <alignment horizontal="left" vertical="justify" wrapText="1"/>
      <protection hidden="1"/>
    </xf>
    <xf numFmtId="0" fontId="17" fillId="0" borderId="1" xfId="6" applyNumberFormat="1" applyFont="1" applyFill="1" applyBorder="1" applyAlignment="1" applyProtection="1">
      <alignment horizontal="left" vertical="justify" wrapText="1"/>
      <protection hidden="1"/>
    </xf>
    <xf numFmtId="175" fontId="16" fillId="0" borderId="11" xfId="6" applyNumberFormat="1" applyFont="1" applyFill="1" applyBorder="1" applyAlignment="1" applyProtection="1">
      <alignment horizontal="left" vertical="justify" wrapText="1"/>
      <protection hidden="1"/>
    </xf>
    <xf numFmtId="175" fontId="16" fillId="0" borderId="12" xfId="6" applyNumberFormat="1" applyFont="1" applyFill="1" applyBorder="1" applyAlignment="1" applyProtection="1">
      <alignment horizontal="left" vertical="justify" wrapText="1"/>
      <protection hidden="1"/>
    </xf>
    <xf numFmtId="175" fontId="16" fillId="0" borderId="18" xfId="6" applyNumberFormat="1" applyFont="1" applyFill="1" applyBorder="1" applyAlignment="1" applyProtection="1">
      <alignment horizontal="left" vertical="justify" wrapText="1"/>
      <protection hidden="1"/>
    </xf>
    <xf numFmtId="175" fontId="16" fillId="2" borderId="11" xfId="6" applyNumberFormat="1" applyFont="1" applyFill="1" applyBorder="1" applyAlignment="1" applyProtection="1">
      <alignment horizontal="left" vertical="justify" wrapText="1"/>
      <protection hidden="1"/>
    </xf>
    <xf numFmtId="175" fontId="16" fillId="2" borderId="12" xfId="6" applyNumberFormat="1" applyFont="1" applyFill="1" applyBorder="1" applyAlignment="1" applyProtection="1">
      <alignment horizontal="left" vertical="justify" wrapText="1"/>
      <protection hidden="1"/>
    </xf>
    <xf numFmtId="175" fontId="16" fillId="2" borderId="18" xfId="6" applyNumberFormat="1" applyFont="1" applyFill="1" applyBorder="1" applyAlignment="1" applyProtection="1">
      <alignment horizontal="left" vertical="justify" wrapText="1"/>
      <protection hidden="1"/>
    </xf>
    <xf numFmtId="172" fontId="16" fillId="0" borderId="12" xfId="6" applyNumberFormat="1" applyFont="1" applyFill="1" applyBorder="1" applyAlignment="1" applyProtection="1">
      <alignment horizontal="left" vertical="justify" wrapText="1"/>
      <protection hidden="1"/>
    </xf>
    <xf numFmtId="172" fontId="16" fillId="0" borderId="18" xfId="6" applyNumberFormat="1" applyFont="1" applyFill="1" applyBorder="1" applyAlignment="1" applyProtection="1">
      <alignment horizontal="left" vertical="justify" wrapText="1"/>
      <protection hidden="1"/>
    </xf>
    <xf numFmtId="0" fontId="24" fillId="0" borderId="18" xfId="2" applyFont="1" applyFill="1" applyBorder="1" applyAlignment="1">
      <alignment horizontal="left" vertical="justify" wrapText="1"/>
    </xf>
    <xf numFmtId="0" fontId="20" fillId="0" borderId="12" xfId="2" applyFont="1" applyFill="1" applyBorder="1" applyAlignment="1">
      <alignment horizontal="left" vertical="justify" wrapText="1"/>
    </xf>
    <xf numFmtId="0" fontId="20" fillId="0" borderId="18" xfId="2" applyFont="1" applyFill="1" applyBorder="1" applyAlignment="1">
      <alignment horizontal="left" vertical="justify" wrapText="1"/>
    </xf>
    <xf numFmtId="174" fontId="17" fillId="2" borderId="8" xfId="6" applyNumberFormat="1" applyFont="1" applyFill="1" applyBorder="1" applyAlignment="1" applyProtection="1">
      <alignment horizontal="left" vertical="justify" wrapText="1"/>
      <protection hidden="1"/>
    </xf>
    <xf numFmtId="174" fontId="17" fillId="2" borderId="12" xfId="6" applyNumberFormat="1" applyFont="1" applyFill="1" applyBorder="1" applyAlignment="1" applyProtection="1">
      <alignment horizontal="left" vertical="justify" wrapText="1"/>
      <protection hidden="1"/>
    </xf>
    <xf numFmtId="174" fontId="17" fillId="2" borderId="18" xfId="6" applyNumberFormat="1" applyFont="1" applyFill="1" applyBorder="1" applyAlignment="1" applyProtection="1">
      <alignment horizontal="left" vertical="justify" wrapText="1"/>
      <protection hidden="1"/>
    </xf>
    <xf numFmtId="0" fontId="16" fillId="0" borderId="11" xfId="6" applyNumberFormat="1" applyFont="1" applyFill="1" applyBorder="1" applyAlignment="1" applyProtection="1">
      <alignment horizontal="left" vertical="justify" wrapText="1"/>
      <protection hidden="1"/>
    </xf>
    <xf numFmtId="0" fontId="18" fillId="0" borderId="8" xfId="2" applyFont="1" applyBorder="1" applyAlignment="1">
      <alignment horizontal="left" vertical="justify" wrapText="1"/>
    </xf>
    <xf numFmtId="0" fontId="18" fillId="0" borderId="12" xfId="2" applyFont="1" applyBorder="1" applyAlignment="1">
      <alignment horizontal="left" vertical="justify" wrapText="1"/>
    </xf>
    <xf numFmtId="0" fontId="18" fillId="0" borderId="18" xfId="2" applyFont="1" applyBorder="1" applyAlignment="1">
      <alignment horizontal="left" vertical="justify" wrapText="1"/>
    </xf>
    <xf numFmtId="0" fontId="16" fillId="0" borderId="1" xfId="6" applyNumberFormat="1" applyFont="1" applyFill="1" applyBorder="1" applyAlignment="1" applyProtection="1">
      <alignment horizontal="left" vertical="justify" wrapText="1"/>
      <protection hidden="1"/>
    </xf>
    <xf numFmtId="0" fontId="17" fillId="0" borderId="1" xfId="6" applyNumberFormat="1" applyFont="1" applyFill="1" applyBorder="1" applyAlignment="1" applyProtection="1">
      <alignment horizontal="justify" vertical="justify" wrapText="1"/>
      <protection hidden="1"/>
    </xf>
    <xf numFmtId="0" fontId="16" fillId="0" borderId="19" xfId="6" applyNumberFormat="1" applyFont="1" applyFill="1" applyBorder="1" applyAlignment="1" applyProtection="1">
      <alignment horizontal="center" vertical="justify"/>
      <protection hidden="1"/>
    </xf>
    <xf numFmtId="0" fontId="16" fillId="0" borderId="10" xfId="6" applyNumberFormat="1" applyFont="1" applyFill="1" applyBorder="1" applyAlignment="1" applyProtection="1">
      <alignment horizontal="center" vertical="justify"/>
      <protection hidden="1"/>
    </xf>
    <xf numFmtId="0" fontId="16" fillId="0" borderId="11" xfId="6" applyNumberFormat="1" applyFont="1" applyFill="1" applyBorder="1" applyAlignment="1" applyProtection="1">
      <alignment horizontal="left" vertical="justify"/>
      <protection hidden="1"/>
    </xf>
    <xf numFmtId="0" fontId="16" fillId="0" borderId="12" xfId="6" applyNumberFormat="1" applyFont="1" applyFill="1" applyBorder="1" applyAlignment="1" applyProtection="1">
      <alignment horizontal="left" vertical="justify"/>
      <protection hidden="1"/>
    </xf>
    <xf numFmtId="0" fontId="16" fillId="0" borderId="18" xfId="6" applyNumberFormat="1" applyFont="1" applyFill="1" applyBorder="1" applyAlignment="1" applyProtection="1">
      <alignment horizontal="left" vertical="justify"/>
      <protection hidden="1"/>
    </xf>
    <xf numFmtId="175" fontId="21" fillId="0" borderId="0" xfId="2" applyNumberFormat="1" applyFont="1" applyAlignment="1">
      <alignment horizontal="center" wrapText="1"/>
    </xf>
    <xf numFmtId="175" fontId="16" fillId="0" borderId="6" xfId="6" applyNumberFormat="1" applyFont="1" applyFill="1" applyBorder="1" applyAlignment="1" applyProtection="1">
      <alignment horizontal="justify" vertical="justify" wrapText="1"/>
      <protection hidden="1"/>
    </xf>
    <xf numFmtId="175" fontId="16" fillId="0" borderId="1" xfId="6" applyNumberFormat="1" applyFont="1" applyFill="1" applyBorder="1" applyAlignment="1" applyProtection="1">
      <alignment horizontal="justify" vertical="justify" wrapText="1"/>
      <protection hidden="1"/>
    </xf>
    <xf numFmtId="0" fontId="18" fillId="0" borderId="1" xfId="3" applyFont="1" applyBorder="1" applyAlignment="1">
      <alignment horizontal="left" wrapText="1"/>
    </xf>
    <xf numFmtId="0" fontId="12" fillId="0" borderId="0" xfId="6" applyFont="1" applyFill="1" applyAlignment="1" applyProtection="1">
      <alignment horizontal="right" wrapText="1"/>
      <protection hidden="1"/>
    </xf>
    <xf numFmtId="0" fontId="26" fillId="0" borderId="0" xfId="3" applyAlignment="1">
      <alignment horizontal="right" wrapText="1"/>
    </xf>
    <xf numFmtId="0" fontId="3" fillId="0" borderId="0" xfId="6" applyNumberFormat="1" applyFont="1" applyFill="1" applyAlignment="1" applyProtection="1">
      <alignment horizontal="center" wrapText="1"/>
      <protection hidden="1"/>
    </xf>
    <xf numFmtId="0" fontId="16" fillId="0" borderId="19" xfId="6" applyNumberFormat="1" applyFont="1" applyFill="1" applyBorder="1" applyAlignment="1" applyProtection="1">
      <alignment horizontal="center" vertical="justify" wrapText="1"/>
      <protection hidden="1"/>
    </xf>
    <xf numFmtId="0" fontId="16" fillId="0" borderId="10" xfId="6" applyNumberFormat="1" applyFont="1" applyFill="1" applyBorder="1" applyAlignment="1" applyProtection="1">
      <alignment horizontal="center" vertical="justify" wrapText="1"/>
      <protection hidden="1"/>
    </xf>
    <xf numFmtId="0" fontId="15" fillId="0" borderId="12" xfId="3" applyFont="1" applyBorder="1" applyAlignment="1">
      <alignment horizontal="left" vertical="justify" wrapText="1"/>
    </xf>
    <xf numFmtId="0" fontId="15" fillId="0" borderId="18" xfId="3" applyFont="1" applyBorder="1" applyAlignment="1">
      <alignment horizontal="left" vertical="justify" wrapText="1"/>
    </xf>
    <xf numFmtId="0" fontId="26" fillId="0" borderId="1" xfId="3" applyBorder="1" applyAlignment="1">
      <alignment horizontal="justify" vertical="justify" wrapText="1"/>
    </xf>
    <xf numFmtId="0" fontId="16" fillId="0" borderId="8" xfId="6" applyNumberFormat="1" applyFont="1" applyFill="1" applyBorder="1" applyAlignment="1" applyProtection="1">
      <alignment horizontal="justify" vertical="justify" wrapText="1"/>
      <protection hidden="1"/>
    </xf>
    <xf numFmtId="0" fontId="16" fillId="0" borderId="12" xfId="6" applyNumberFormat="1" applyFont="1" applyFill="1" applyBorder="1" applyAlignment="1" applyProtection="1">
      <alignment horizontal="justify" vertical="justify" wrapText="1"/>
      <protection hidden="1"/>
    </xf>
    <xf numFmtId="0" fontId="16" fillId="0" borderId="18" xfId="6" applyNumberFormat="1" applyFont="1" applyFill="1" applyBorder="1" applyAlignment="1" applyProtection="1">
      <alignment horizontal="justify" vertical="justify" wrapText="1"/>
      <protection hidden="1"/>
    </xf>
    <xf numFmtId="0" fontId="18" fillId="0" borderId="8" xfId="3" applyFont="1" applyBorder="1" applyAlignment="1">
      <alignment horizontal="left" vertical="justify" wrapText="1"/>
    </xf>
    <xf numFmtId="0" fontId="18" fillId="0" borderId="12" xfId="3" applyFont="1" applyBorder="1" applyAlignment="1">
      <alignment horizontal="left" vertical="justify" wrapText="1"/>
    </xf>
    <xf numFmtId="0" fontId="18" fillId="0" borderId="18" xfId="3" applyFont="1" applyBorder="1" applyAlignment="1">
      <alignment horizontal="left" vertical="justify" wrapText="1"/>
    </xf>
    <xf numFmtId="172" fontId="16" fillId="0" borderId="8" xfId="6" applyNumberFormat="1" applyFont="1" applyFill="1" applyBorder="1" applyAlignment="1" applyProtection="1">
      <alignment horizontal="left" vertical="justify" wrapText="1"/>
      <protection hidden="1"/>
    </xf>
    <xf numFmtId="0" fontId="26" fillId="0" borderId="12" xfId="3" applyBorder="1" applyAlignment="1">
      <alignment horizontal="left" vertical="justify" wrapText="1"/>
    </xf>
    <xf numFmtId="0" fontId="26" fillId="0" borderId="18" xfId="3" applyBorder="1" applyAlignment="1">
      <alignment horizontal="left" vertical="justify" wrapText="1"/>
    </xf>
    <xf numFmtId="0" fontId="16" fillId="2" borderId="8" xfId="6" applyNumberFormat="1" applyFont="1" applyFill="1" applyBorder="1" applyAlignment="1" applyProtection="1">
      <alignment horizontal="justify" vertical="justify" wrapText="1"/>
      <protection hidden="1"/>
    </xf>
    <xf numFmtId="0" fontId="16" fillId="2" borderId="12" xfId="6" applyNumberFormat="1" applyFont="1" applyFill="1" applyBorder="1" applyAlignment="1" applyProtection="1">
      <alignment horizontal="justify" vertical="justify" wrapText="1"/>
      <protection hidden="1"/>
    </xf>
    <xf numFmtId="0" fontId="16" fillId="2" borderId="18" xfId="6" applyNumberFormat="1" applyFont="1" applyFill="1" applyBorder="1" applyAlignment="1" applyProtection="1">
      <alignment horizontal="justify" vertical="justify" wrapText="1"/>
      <protection hidden="1"/>
    </xf>
    <xf numFmtId="0" fontId="17" fillId="0" borderId="8" xfId="6" applyNumberFormat="1" applyFont="1" applyFill="1" applyBorder="1" applyAlignment="1" applyProtection="1">
      <alignment horizontal="justify" vertical="justify" wrapText="1"/>
      <protection hidden="1"/>
    </xf>
    <xf numFmtId="0" fontId="17" fillId="0" borderId="12" xfId="6" applyNumberFormat="1" applyFont="1" applyFill="1" applyBorder="1" applyAlignment="1" applyProtection="1">
      <alignment horizontal="justify" vertical="justify" wrapText="1"/>
      <protection hidden="1"/>
    </xf>
    <xf numFmtId="0" fontId="26" fillId="0" borderId="18" xfId="3" applyFill="1" applyBorder="1" applyAlignment="1">
      <alignment horizontal="justify" vertical="justify" wrapText="1"/>
    </xf>
    <xf numFmtId="0" fontId="18" fillId="0" borderId="8" xfId="3" applyFont="1" applyBorder="1" applyAlignment="1">
      <alignment horizontal="left" vertical="distributed" wrapText="1"/>
    </xf>
    <xf numFmtId="0" fontId="18" fillId="0" borderId="12" xfId="3" applyFont="1" applyBorder="1" applyAlignment="1">
      <alignment horizontal="left" vertical="distributed" wrapText="1"/>
    </xf>
    <xf numFmtId="0" fontId="18" fillId="0" borderId="18" xfId="3" applyFont="1" applyBorder="1" applyAlignment="1">
      <alignment horizontal="left" vertical="distributed" wrapText="1"/>
    </xf>
    <xf numFmtId="0" fontId="15" fillId="0" borderId="12" xfId="3" applyFont="1" applyBorder="1" applyAlignment="1">
      <alignment horizontal="justify" vertical="justify" wrapText="1"/>
    </xf>
    <xf numFmtId="0" fontId="15" fillId="0" borderId="18" xfId="3" applyFont="1" applyBorder="1" applyAlignment="1">
      <alignment horizontal="justify" vertical="justify" wrapText="1"/>
    </xf>
    <xf numFmtId="0" fontId="17" fillId="0" borderId="18" xfId="6" applyNumberFormat="1" applyFont="1" applyFill="1" applyBorder="1" applyAlignment="1" applyProtection="1">
      <alignment horizontal="justify" vertical="justify" wrapText="1"/>
      <protection hidden="1"/>
    </xf>
    <xf numFmtId="175" fontId="16" fillId="0" borderId="11" xfId="6" applyNumberFormat="1" applyFont="1" applyFill="1" applyBorder="1" applyAlignment="1" applyProtection="1">
      <alignment horizontal="justify" vertical="justify" wrapText="1"/>
      <protection hidden="1"/>
    </xf>
    <xf numFmtId="175" fontId="16" fillId="0" borderId="12" xfId="6" applyNumberFormat="1" applyFont="1" applyFill="1" applyBorder="1" applyAlignment="1" applyProtection="1">
      <alignment horizontal="justify" vertical="justify" wrapText="1"/>
      <protection hidden="1"/>
    </xf>
    <xf numFmtId="175" fontId="16" fillId="0" borderId="18" xfId="6" applyNumberFormat="1" applyFont="1" applyFill="1" applyBorder="1" applyAlignment="1" applyProtection="1">
      <alignment horizontal="justify" vertical="justify" wrapText="1"/>
      <protection hidden="1"/>
    </xf>
    <xf numFmtId="0" fontId="15" fillId="0" borderId="12" xfId="3" applyFont="1" applyFill="1" applyBorder="1" applyAlignment="1">
      <alignment horizontal="left" vertical="justify" wrapText="1"/>
    </xf>
    <xf numFmtId="0" fontId="15" fillId="0" borderId="18" xfId="3" applyFont="1" applyFill="1" applyBorder="1" applyAlignment="1">
      <alignment horizontal="left" vertical="justify" wrapText="1"/>
    </xf>
    <xf numFmtId="0" fontId="17" fillId="0" borderId="8" xfId="6" applyNumberFormat="1" applyFont="1" applyFill="1" applyBorder="1" applyAlignment="1" applyProtection="1">
      <alignment horizontal="left" wrapText="1"/>
      <protection hidden="1"/>
    </xf>
    <xf numFmtId="0" fontId="17" fillId="0" borderId="12" xfId="6" applyNumberFormat="1" applyFont="1" applyFill="1" applyBorder="1" applyAlignment="1" applyProtection="1">
      <alignment horizontal="left" wrapText="1"/>
      <protection hidden="1"/>
    </xf>
    <xf numFmtId="0" fontId="17" fillId="0" borderId="18" xfId="6" applyNumberFormat="1" applyFont="1" applyFill="1" applyBorder="1" applyAlignment="1" applyProtection="1">
      <alignment horizontal="left" wrapText="1"/>
      <protection hidden="1"/>
    </xf>
    <xf numFmtId="175" fontId="16" fillId="2" borderId="11" xfId="6" applyNumberFormat="1" applyFont="1" applyFill="1" applyBorder="1" applyAlignment="1" applyProtection="1">
      <alignment horizontal="justify" vertical="justify" wrapText="1"/>
      <protection hidden="1"/>
    </xf>
    <xf numFmtId="175" fontId="16" fillId="2" borderId="12" xfId="6" applyNumberFormat="1" applyFont="1" applyFill="1" applyBorder="1" applyAlignment="1" applyProtection="1">
      <alignment horizontal="justify" vertical="justify" wrapText="1"/>
      <protection hidden="1"/>
    </xf>
    <xf numFmtId="175" fontId="16" fillId="2" borderId="18" xfId="6" applyNumberFormat="1" applyFont="1" applyFill="1" applyBorder="1" applyAlignment="1" applyProtection="1">
      <alignment horizontal="justify" vertical="justify" wrapText="1"/>
      <protection hidden="1"/>
    </xf>
    <xf numFmtId="0" fontId="23" fillId="0" borderId="8" xfId="0" applyFont="1" applyBorder="1" applyAlignment="1">
      <alignment wrapText="1"/>
    </xf>
    <xf numFmtId="0" fontId="23" fillId="0" borderId="12" xfId="0" applyFont="1" applyBorder="1" applyAlignment="1">
      <alignment wrapText="1"/>
    </xf>
    <xf numFmtId="0" fontId="23" fillId="0" borderId="18" xfId="0" applyFont="1" applyBorder="1" applyAlignment="1">
      <alignment wrapText="1"/>
    </xf>
    <xf numFmtId="0" fontId="0" fillId="0" borderId="12" xfId="0" applyBorder="1" applyAlignment="1">
      <alignment horizontal="justify" vertical="justify" wrapText="1"/>
    </xf>
    <xf numFmtId="0" fontId="0" fillId="0" borderId="18" xfId="0" applyBorder="1" applyAlignment="1">
      <alignment horizontal="justify" vertical="justify" wrapText="1"/>
    </xf>
    <xf numFmtId="0" fontId="16" fillId="0" borderId="8" xfId="6" applyNumberFormat="1" applyFont="1" applyFill="1" applyBorder="1" applyAlignment="1" applyProtection="1">
      <alignment vertical="justify" wrapText="1"/>
      <protection hidden="1"/>
    </xf>
    <xf numFmtId="0" fontId="16" fillId="0" borderId="12" xfId="6" applyNumberFormat="1" applyFont="1" applyFill="1" applyBorder="1" applyAlignment="1" applyProtection="1">
      <alignment vertical="justify" wrapText="1"/>
      <protection hidden="1"/>
    </xf>
    <xf numFmtId="0" fontId="16" fillId="0" borderId="18" xfId="6" applyNumberFormat="1" applyFont="1" applyFill="1" applyBorder="1" applyAlignment="1" applyProtection="1">
      <alignment vertical="justify" wrapText="1"/>
      <protection hidden="1"/>
    </xf>
    <xf numFmtId="0" fontId="17" fillId="0" borderId="8" xfId="6" applyNumberFormat="1" applyFont="1" applyFill="1" applyBorder="1" applyAlignment="1" applyProtection="1">
      <alignment vertical="justify" wrapText="1"/>
      <protection hidden="1"/>
    </xf>
    <xf numFmtId="0" fontId="17" fillId="0" borderId="12" xfId="6" applyNumberFormat="1" applyFont="1" applyFill="1" applyBorder="1" applyAlignment="1" applyProtection="1">
      <alignment vertical="justify" wrapText="1"/>
      <protection hidden="1"/>
    </xf>
    <xf numFmtId="0" fontId="17" fillId="0" borderId="18" xfId="6" applyNumberFormat="1" applyFont="1" applyFill="1" applyBorder="1" applyAlignment="1" applyProtection="1">
      <alignment vertical="justify" wrapText="1"/>
      <protection hidden="1"/>
    </xf>
    <xf numFmtId="0" fontId="17" fillId="0" borderId="1" xfId="6" applyNumberFormat="1" applyFont="1" applyFill="1" applyBorder="1" applyAlignment="1" applyProtection="1">
      <alignment vertical="justify" wrapText="1"/>
      <protection hidden="1"/>
    </xf>
    <xf numFmtId="0" fontId="23" fillId="0" borderId="12" xfId="0" applyFont="1" applyBorder="1" applyAlignment="1">
      <alignment horizontal="left" vertical="justify" wrapText="1"/>
    </xf>
    <xf numFmtId="0" fontId="23" fillId="0" borderId="18" xfId="0" applyFont="1" applyBorder="1" applyAlignment="1">
      <alignment horizontal="left" vertical="justify" wrapText="1"/>
    </xf>
    <xf numFmtId="0" fontId="24" fillId="0" borderId="8" xfId="0" applyFont="1" applyBorder="1" applyAlignment="1">
      <alignment wrapText="1"/>
    </xf>
    <xf numFmtId="0" fontId="24" fillId="0" borderId="12" xfId="0" applyFont="1" applyBorder="1" applyAlignment="1">
      <alignment wrapText="1"/>
    </xf>
    <xf numFmtId="0" fontId="24" fillId="0" borderId="18" xfId="0" applyFont="1" applyBorder="1" applyAlignment="1">
      <alignment wrapText="1"/>
    </xf>
    <xf numFmtId="0" fontId="0" fillId="0" borderId="12" xfId="0" applyBorder="1" applyAlignment="1">
      <alignment horizontal="left" vertical="justify" wrapText="1"/>
    </xf>
    <xf numFmtId="0" fontId="0" fillId="0" borderId="18" xfId="0" applyBorder="1" applyAlignment="1">
      <alignment horizontal="left" vertical="justify" wrapText="1"/>
    </xf>
    <xf numFmtId="0" fontId="16" fillId="0" borderId="1" xfId="6" applyNumberFormat="1" applyFont="1" applyFill="1" applyBorder="1" applyAlignment="1" applyProtection="1">
      <alignment vertical="justify" wrapText="1"/>
      <protection hidden="1"/>
    </xf>
    <xf numFmtId="174" fontId="16" fillId="0" borderId="1" xfId="6" applyNumberFormat="1" applyFont="1" applyFill="1" applyBorder="1" applyAlignment="1" applyProtection="1">
      <alignment horizontal="left" vertical="justify" wrapText="1"/>
      <protection hidden="1"/>
    </xf>
    <xf numFmtId="0" fontId="11" fillId="0" borderId="0" xfId="6" applyNumberFormat="1" applyFont="1" applyFill="1" applyAlignment="1" applyProtection="1">
      <alignment horizontal="center" wrapText="1"/>
      <protection hidden="1"/>
    </xf>
    <xf numFmtId="0" fontId="16" fillId="0" borderId="1" xfId="6" applyNumberFormat="1" applyFont="1" applyFill="1" applyBorder="1" applyAlignment="1" applyProtection="1">
      <alignment horizontal="center" vertical="center"/>
      <protection hidden="1"/>
    </xf>
    <xf numFmtId="0" fontId="16" fillId="0" borderId="8" xfId="6" applyNumberFormat="1" applyFont="1" applyFill="1" applyBorder="1" applyAlignment="1" applyProtection="1">
      <alignment horizontal="left" vertical="center"/>
      <protection hidden="1"/>
    </xf>
    <xf numFmtId="0" fontId="16" fillId="0" borderId="12" xfId="6" applyNumberFormat="1" applyFont="1" applyFill="1" applyBorder="1" applyAlignment="1" applyProtection="1">
      <alignment horizontal="left" vertical="center"/>
      <protection hidden="1"/>
    </xf>
    <xf numFmtId="0" fontId="16" fillId="0" borderId="18" xfId="6" applyNumberFormat="1" applyFont="1" applyFill="1" applyBorder="1" applyAlignment="1" applyProtection="1">
      <alignment horizontal="left" vertical="center"/>
      <protection hidden="1"/>
    </xf>
    <xf numFmtId="0" fontId="12" fillId="0" borderId="0" xfId="6" applyFont="1" applyFill="1" applyAlignment="1" applyProtection="1">
      <alignment horizontal="right" vertical="top" wrapText="1"/>
      <protection hidden="1"/>
    </xf>
    <xf numFmtId="0" fontId="12" fillId="0" borderId="0" xfId="6" applyFont="1" applyFill="1" applyAlignment="1" applyProtection="1">
      <alignment horizontal="right" vertical="top"/>
      <protection hidden="1"/>
    </xf>
  </cellXfs>
  <cellStyles count="76">
    <cellStyle name="Денежный 2" xfId="1"/>
    <cellStyle name="Обычный" xfId="0" builtinId="0"/>
    <cellStyle name="Обычный 10" xfId="2"/>
    <cellStyle name="Обычный 11" xfId="3"/>
    <cellStyle name="Обычный 13" xfId="4"/>
    <cellStyle name="Обычный 13 2" xfId="5"/>
    <cellStyle name="Обычный 2" xfId="6"/>
    <cellStyle name="Обычный 2 10" xfId="7"/>
    <cellStyle name="Обычный 2 11" xfId="8"/>
    <cellStyle name="Обычный 2 12" xfId="9"/>
    <cellStyle name="Обычный 2 13" xfId="10"/>
    <cellStyle name="Обычный 2 14" xfId="11"/>
    <cellStyle name="Обычный 2 15" xfId="12"/>
    <cellStyle name="Обычный 2 16" xfId="13"/>
    <cellStyle name="Обычный 2 17" xfId="14"/>
    <cellStyle name="Обычный 2 18" xfId="15"/>
    <cellStyle name="Обычный 2 19" xfId="16"/>
    <cellStyle name="Обычный 2 2" xfId="17"/>
    <cellStyle name="Обычный 2 20" xfId="18"/>
    <cellStyle name="Обычный 2 21" xfId="19"/>
    <cellStyle name="Обычный 2 22" xfId="20"/>
    <cellStyle name="Обычный 2 23" xfId="21"/>
    <cellStyle name="Обычный 2 24" xfId="22"/>
    <cellStyle name="Обычный 2 25" xfId="23"/>
    <cellStyle name="Обычный 2 26" xfId="24"/>
    <cellStyle name="Обычный 2 27" xfId="25"/>
    <cellStyle name="Обычный 2 28" xfId="26"/>
    <cellStyle name="Обычный 2 29" xfId="27"/>
    <cellStyle name="Обычный 2 3" xfId="28"/>
    <cellStyle name="Обычный 2 30" xfId="29"/>
    <cellStyle name="Обычный 2 31" xfId="30"/>
    <cellStyle name="Обычный 2 32" xfId="31"/>
    <cellStyle name="Обычный 2 33" xfId="32"/>
    <cellStyle name="Обычный 2 34" xfId="33"/>
    <cellStyle name="Обычный 2 35" xfId="34"/>
    <cellStyle name="Обычный 2 36" xfId="35"/>
    <cellStyle name="Обычный 2 37" xfId="36"/>
    <cellStyle name="Обычный 2 38" xfId="37"/>
    <cellStyle name="Обычный 2 39" xfId="38"/>
    <cellStyle name="Обычный 2 4" xfId="39"/>
    <cellStyle name="Обычный 2 40" xfId="40"/>
    <cellStyle name="Обычный 2 41" xfId="41"/>
    <cellStyle name="Обычный 2 42" xfId="42"/>
    <cellStyle name="Обычный 2 43" xfId="43"/>
    <cellStyle name="Обычный 2 5" xfId="44"/>
    <cellStyle name="Обычный 2 6" xfId="45"/>
    <cellStyle name="Обычный 2 7" xfId="46"/>
    <cellStyle name="Обычный 2 8" xfId="47"/>
    <cellStyle name="Обычный 2 9" xfId="48"/>
    <cellStyle name="Обычный 3" xfId="49"/>
    <cellStyle name="Обычный 3 2" xfId="50"/>
    <cellStyle name="Обычный 3 3" xfId="51"/>
    <cellStyle name="Обычный 4" xfId="52"/>
    <cellStyle name="Обычный 4 2" xfId="53"/>
    <cellStyle name="Обычный 5" xfId="54"/>
    <cellStyle name="Обычный 6" xfId="55"/>
    <cellStyle name="Обычный 6 2" xfId="56"/>
    <cellStyle name="Обычный 7" xfId="57"/>
    <cellStyle name="Обычный 7 2" xfId="58"/>
    <cellStyle name="Обычный 8" xfId="59"/>
    <cellStyle name="Обычный 8 2" xfId="60"/>
    <cellStyle name="Обычный 9" xfId="61"/>
    <cellStyle name="Обычный 9 2" xfId="62"/>
    <cellStyle name="Финансовый" xfId="63" builtinId="3"/>
    <cellStyle name="Финансовый 2" xfId="64"/>
    <cellStyle name="Финансовый 5" xfId="65"/>
    <cellStyle name="Финансовый 8 10" xfId="66"/>
    <cellStyle name="Финансовый 8 11" xfId="67"/>
    <cellStyle name="Финансовый 8 2" xfId="68"/>
    <cellStyle name="Финансовый 8 3" xfId="69"/>
    <cellStyle name="Финансовый 8 4" xfId="70"/>
    <cellStyle name="Финансовый 8 5" xfId="71"/>
    <cellStyle name="Финансовый 8 6" xfId="72"/>
    <cellStyle name="Финансовый 8 7" xfId="73"/>
    <cellStyle name="Финансовый 8 8" xfId="74"/>
    <cellStyle name="Финансовый 8 9" xfId="7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E36"/>
  <sheetViews>
    <sheetView topLeftCell="A4" zoomScale="75" workbookViewId="0">
      <selection activeCell="C14" sqref="C14"/>
    </sheetView>
  </sheetViews>
  <sheetFormatPr defaultRowHeight="12.75"/>
  <cols>
    <col min="1" max="1" width="35.28515625" customWidth="1"/>
    <col min="2" max="2" width="44.28515625" customWidth="1"/>
    <col min="3" max="3" width="20.5703125" customWidth="1"/>
    <col min="4" max="4" width="21.140625" customWidth="1"/>
    <col min="5" max="5" width="18.85546875" customWidth="1"/>
  </cols>
  <sheetData>
    <row r="1" spans="1:5" ht="18.75">
      <c r="C1" s="297" t="s">
        <v>162</v>
      </c>
      <c r="D1" s="297"/>
      <c r="E1" s="297"/>
    </row>
    <row r="2" spans="1:5" ht="18.75">
      <c r="C2" s="297" t="s">
        <v>152</v>
      </c>
      <c r="D2" s="297"/>
      <c r="E2" s="297"/>
    </row>
    <row r="3" spans="1:5" ht="18.75">
      <c r="C3" s="297" t="s">
        <v>145</v>
      </c>
      <c r="D3" s="297"/>
      <c r="E3" s="297"/>
    </row>
    <row r="4" spans="1:5" ht="18.75">
      <c r="C4" s="297" t="s">
        <v>146</v>
      </c>
      <c r="D4" s="297"/>
      <c r="E4" s="297"/>
    </row>
    <row r="5" spans="1:5" ht="18.75">
      <c r="C5" s="298" t="s">
        <v>310</v>
      </c>
      <c r="D5" s="298"/>
      <c r="E5" s="298"/>
    </row>
    <row r="7" spans="1:5" ht="18.75">
      <c r="A7" s="295" t="s">
        <v>179</v>
      </c>
      <c r="B7" s="295"/>
      <c r="C7" s="295"/>
      <c r="D7" s="295"/>
      <c r="E7" s="295"/>
    </row>
    <row r="8" spans="1:5" ht="18.75">
      <c r="A8" s="296" t="s">
        <v>182</v>
      </c>
      <c r="B8" s="296"/>
      <c r="C8" s="296"/>
      <c r="D8" s="296"/>
      <c r="E8" s="296"/>
    </row>
    <row r="9" spans="1:5" ht="18.75">
      <c r="A9" s="2"/>
    </row>
    <row r="10" spans="1:5" ht="18.75">
      <c r="A10" s="2"/>
      <c r="E10" s="3" t="s">
        <v>0</v>
      </c>
    </row>
    <row r="11" spans="1:5" ht="32.450000000000003" customHeight="1">
      <c r="A11" s="4" t="s">
        <v>1</v>
      </c>
      <c r="B11" s="4" t="s">
        <v>176</v>
      </c>
      <c r="C11" s="4" t="s">
        <v>153</v>
      </c>
      <c r="D11" s="4" t="s">
        <v>175</v>
      </c>
      <c r="E11" s="4" t="s">
        <v>181</v>
      </c>
    </row>
    <row r="12" spans="1:5" ht="56.25">
      <c r="A12" s="4" t="s">
        <v>2</v>
      </c>
      <c r="B12" s="5" t="s">
        <v>3</v>
      </c>
      <c r="C12" s="24">
        <f>C13</f>
        <v>1413078.4900000021</v>
      </c>
      <c r="D12" s="24">
        <f>D13</f>
        <v>0</v>
      </c>
      <c r="E12" s="24">
        <f>E13</f>
        <v>0</v>
      </c>
    </row>
    <row r="13" spans="1:5" ht="37.5">
      <c r="A13" s="6" t="s">
        <v>4</v>
      </c>
      <c r="B13" s="7" t="s">
        <v>159</v>
      </c>
      <c r="C13" s="24">
        <f>C14+C18</f>
        <v>1413078.4900000021</v>
      </c>
      <c r="D13" s="24">
        <f>D14+D18</f>
        <v>0</v>
      </c>
      <c r="E13" s="24">
        <f>E14+E18</f>
        <v>0</v>
      </c>
    </row>
    <row r="14" spans="1:5" ht="37.5">
      <c r="A14" s="6" t="s">
        <v>5</v>
      </c>
      <c r="B14" s="7" t="s">
        <v>6</v>
      </c>
      <c r="C14" s="24">
        <f>C15</f>
        <v>-33038683.109999999</v>
      </c>
      <c r="D14" s="24">
        <f>D15</f>
        <v>-21612975.640000001</v>
      </c>
      <c r="E14" s="24">
        <f>E15</f>
        <v>-23054927.469999999</v>
      </c>
    </row>
    <row r="15" spans="1:5" ht="37.5">
      <c r="A15" s="6" t="s">
        <v>7</v>
      </c>
      <c r="B15" s="7" t="s">
        <v>8</v>
      </c>
      <c r="C15" s="24">
        <f t="shared" ref="C15:E16" si="0">C16</f>
        <v>-33038683.109999999</v>
      </c>
      <c r="D15" s="24">
        <f>D16</f>
        <v>-21612975.640000001</v>
      </c>
      <c r="E15" s="24">
        <f t="shared" si="0"/>
        <v>-23054927.469999999</v>
      </c>
    </row>
    <row r="16" spans="1:5" ht="37.5">
      <c r="A16" s="6" t="s">
        <v>9</v>
      </c>
      <c r="B16" s="7" t="s">
        <v>10</v>
      </c>
      <c r="C16" s="24">
        <f>C17</f>
        <v>-33038683.109999999</v>
      </c>
      <c r="D16" s="24">
        <f t="shared" si="0"/>
        <v>-21612975.640000001</v>
      </c>
      <c r="E16" s="24">
        <f t="shared" si="0"/>
        <v>-23054927.469999999</v>
      </c>
    </row>
    <row r="17" spans="1:5" ht="56.25">
      <c r="A17" s="6" t="s">
        <v>11</v>
      </c>
      <c r="B17" s="7" t="s">
        <v>138</v>
      </c>
      <c r="C17" s="24">
        <f>-'прил №2'!C13</f>
        <v>-33038683.109999999</v>
      </c>
      <c r="D17" s="24">
        <v>-21612975.640000001</v>
      </c>
      <c r="E17" s="24">
        <v>-23054927.469999999</v>
      </c>
    </row>
    <row r="18" spans="1:5" ht="37.5">
      <c r="A18" s="6" t="s">
        <v>12</v>
      </c>
      <c r="B18" s="7" t="s">
        <v>13</v>
      </c>
      <c r="C18" s="24">
        <f>C19</f>
        <v>34451761.600000001</v>
      </c>
      <c r="D18" s="24">
        <f>D19</f>
        <v>21612975.640000001</v>
      </c>
      <c r="E18" s="24">
        <f>E19</f>
        <v>23054927.469999999</v>
      </c>
    </row>
    <row r="19" spans="1:5" ht="37.5">
      <c r="A19" s="6" t="s">
        <v>14</v>
      </c>
      <c r="B19" s="7" t="s">
        <v>15</v>
      </c>
      <c r="C19" s="24">
        <f t="shared" ref="C19:E20" si="1">C20</f>
        <v>34451761.600000001</v>
      </c>
      <c r="D19" s="24">
        <f t="shared" si="1"/>
        <v>21612975.640000001</v>
      </c>
      <c r="E19" s="24">
        <f t="shared" si="1"/>
        <v>23054927.469999999</v>
      </c>
    </row>
    <row r="20" spans="1:5" ht="37.5">
      <c r="A20" s="6" t="s">
        <v>16</v>
      </c>
      <c r="B20" s="7" t="s">
        <v>17</v>
      </c>
      <c r="C20" s="25">
        <f t="shared" si="1"/>
        <v>34451761.600000001</v>
      </c>
      <c r="D20" s="25">
        <f t="shared" si="1"/>
        <v>21612975.640000001</v>
      </c>
      <c r="E20" s="25">
        <f t="shared" si="1"/>
        <v>23054927.469999999</v>
      </c>
    </row>
    <row r="21" spans="1:5" ht="56.25">
      <c r="A21" s="6" t="s">
        <v>18</v>
      </c>
      <c r="B21" s="7" t="s">
        <v>139</v>
      </c>
      <c r="C21" s="25">
        <f>'прил №5'!O154</f>
        <v>34451761.600000001</v>
      </c>
      <c r="D21" s="25">
        <v>21612975.640000001</v>
      </c>
      <c r="E21" s="25">
        <v>23054927.469999999</v>
      </c>
    </row>
    <row r="22" spans="1:5" ht="37.5">
      <c r="A22" s="6"/>
      <c r="B22" s="76" t="s">
        <v>180</v>
      </c>
      <c r="C22" s="77">
        <f>C12</f>
        <v>1413078.4900000021</v>
      </c>
      <c r="D22" s="77">
        <v>0</v>
      </c>
      <c r="E22" s="77">
        <v>0</v>
      </c>
    </row>
    <row r="23" spans="1:5" ht="18.75">
      <c r="A23" s="8"/>
      <c r="B23" s="9"/>
      <c r="C23" s="10"/>
      <c r="D23" s="10"/>
      <c r="E23" s="11"/>
    </row>
    <row r="24" spans="1:5" ht="18.75">
      <c r="A24" s="8"/>
      <c r="B24" s="9"/>
      <c r="C24" s="10"/>
      <c r="D24" s="10"/>
      <c r="E24" s="11"/>
    </row>
    <row r="25" spans="1:5">
      <c r="C25" s="12"/>
      <c r="D25" s="12"/>
      <c r="E25" s="12"/>
    </row>
    <row r="26" spans="1:5">
      <c r="C26" s="12"/>
      <c r="D26" s="12"/>
      <c r="E26" s="12"/>
    </row>
    <row r="27" spans="1:5">
      <c r="C27" s="12"/>
      <c r="D27" s="12"/>
      <c r="E27" s="12"/>
    </row>
    <row r="28" spans="1:5">
      <c r="C28" s="12"/>
      <c r="D28" s="12"/>
      <c r="E28" s="12"/>
    </row>
    <row r="29" spans="1:5">
      <c r="C29" s="12"/>
      <c r="D29" s="12"/>
      <c r="E29" s="12"/>
    </row>
    <row r="30" spans="1:5">
      <c r="C30" s="12"/>
      <c r="D30" s="12"/>
      <c r="E30" s="12"/>
    </row>
    <row r="31" spans="1:5">
      <c r="C31" s="12"/>
      <c r="D31" s="12"/>
      <c r="E31" s="12"/>
    </row>
    <row r="32" spans="1:5">
      <c r="C32" s="12"/>
      <c r="D32" s="12"/>
      <c r="E32" s="12"/>
    </row>
    <row r="33" spans="3:5">
      <c r="C33" s="12"/>
      <c r="D33" s="12"/>
      <c r="E33" s="12"/>
    </row>
    <row r="34" spans="3:5">
      <c r="C34" s="12"/>
      <c r="D34" s="12"/>
      <c r="E34" s="12"/>
    </row>
    <row r="35" spans="3:5">
      <c r="C35" s="12"/>
      <c r="D35" s="12"/>
      <c r="E35" s="12"/>
    </row>
    <row r="36" spans="3:5">
      <c r="C36" s="12"/>
      <c r="D36" s="12"/>
      <c r="E36" s="12"/>
    </row>
  </sheetData>
  <mergeCells count="7">
    <mergeCell ref="A7:E7"/>
    <mergeCell ref="A8:E8"/>
    <mergeCell ref="C1:E1"/>
    <mergeCell ref="C2:E2"/>
    <mergeCell ref="C3:E3"/>
    <mergeCell ref="C4:E4"/>
    <mergeCell ref="C5:E5"/>
  </mergeCells>
  <phoneticPr fontId="5" type="noConversion"/>
  <pageMargins left="0.78740157480314965" right="0.78740157480314965" top="0.78740157480314965" bottom="0.78740157480314965" header="0" footer="0"/>
  <pageSetup paperSize="9" scale="6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H108"/>
  <sheetViews>
    <sheetView topLeftCell="A26" zoomScale="75" workbookViewId="0">
      <selection activeCell="C13" sqref="C13"/>
    </sheetView>
  </sheetViews>
  <sheetFormatPr defaultRowHeight="15.75"/>
  <cols>
    <col min="1" max="1" width="51.7109375" style="88" customWidth="1"/>
    <col min="2" max="2" width="28.28515625" style="93" customWidth="1"/>
    <col min="3" max="3" width="19.7109375" style="93" customWidth="1"/>
    <col min="4" max="4" width="17.42578125" style="93" customWidth="1"/>
    <col min="5" max="5" width="18.42578125" style="88" customWidth="1"/>
    <col min="6" max="16384" width="9.140625" style="88"/>
  </cols>
  <sheetData>
    <row r="1" spans="1:5" s="81" customFormat="1" ht="24" customHeight="1">
      <c r="B1" s="302" t="s">
        <v>163</v>
      </c>
      <c r="C1" s="303"/>
      <c r="D1" s="303"/>
      <c r="E1" s="303"/>
    </row>
    <row r="2" spans="1:5" s="81" customFormat="1" ht="21" customHeight="1">
      <c r="B2" s="302" t="s">
        <v>152</v>
      </c>
      <c r="C2" s="303"/>
      <c r="D2" s="303"/>
      <c r="E2" s="303"/>
    </row>
    <row r="3" spans="1:5" s="81" customFormat="1" ht="20.25" customHeight="1">
      <c r="B3" s="302" t="s">
        <v>145</v>
      </c>
      <c r="C3" s="303"/>
      <c r="D3" s="303"/>
      <c r="E3" s="303"/>
    </row>
    <row r="4" spans="1:5" s="81" customFormat="1" ht="20.25" customHeight="1">
      <c r="B4" s="80"/>
      <c r="C4" s="305" t="s">
        <v>146</v>
      </c>
      <c r="D4" s="305"/>
      <c r="E4" s="305"/>
    </row>
    <row r="5" spans="1:5" s="81" customFormat="1" ht="23.25" customHeight="1">
      <c r="B5" s="302" t="s">
        <v>310</v>
      </c>
      <c r="C5" s="304"/>
      <c r="D5" s="304"/>
      <c r="E5" s="304"/>
    </row>
    <row r="6" spans="1:5" s="81" customFormat="1" ht="18" customHeight="1">
      <c r="B6" s="82"/>
      <c r="C6" s="82"/>
      <c r="D6" s="82"/>
    </row>
    <row r="7" spans="1:5" s="81" customFormat="1" ht="57" customHeight="1">
      <c r="A7" s="300" t="s">
        <v>304</v>
      </c>
      <c r="B7" s="301"/>
      <c r="C7" s="301"/>
      <c r="D7" s="301"/>
      <c r="E7" s="301"/>
    </row>
    <row r="8" spans="1:5" s="81" customFormat="1" ht="3" customHeight="1">
      <c r="A8" s="301"/>
      <c r="B8" s="301"/>
      <c r="C8" s="301"/>
      <c r="D8" s="301"/>
      <c r="E8" s="301"/>
    </row>
    <row r="9" spans="1:5" s="81" customFormat="1" ht="9" customHeight="1">
      <c r="B9" s="82"/>
      <c r="C9" s="82"/>
    </row>
    <row r="10" spans="1:5" s="81" customFormat="1" ht="19.5" customHeight="1">
      <c r="B10" s="82"/>
      <c r="C10" s="82"/>
      <c r="D10" s="82"/>
      <c r="E10" s="292" t="s">
        <v>0</v>
      </c>
    </row>
    <row r="11" spans="1:5" s="81" customFormat="1" ht="85.5" customHeight="1">
      <c r="A11" s="83" t="s">
        <v>114</v>
      </c>
      <c r="B11" s="84" t="s">
        <v>113</v>
      </c>
      <c r="C11" s="85" t="s">
        <v>153</v>
      </c>
      <c r="D11" s="85" t="s">
        <v>175</v>
      </c>
      <c r="E11" s="83" t="s">
        <v>192</v>
      </c>
    </row>
    <row r="12" spans="1:5" ht="19.5" customHeight="1" thickBot="1">
      <c r="A12" s="86" t="s">
        <v>79</v>
      </c>
      <c r="B12" s="87">
        <v>2</v>
      </c>
      <c r="C12" s="87">
        <v>3</v>
      </c>
      <c r="D12" s="87">
        <v>4</v>
      </c>
      <c r="E12" s="87">
        <v>5</v>
      </c>
    </row>
    <row r="13" spans="1:5" s="89" customFormat="1" ht="31.5">
      <c r="A13" s="38" t="s">
        <v>112</v>
      </c>
      <c r="B13" s="39" t="s">
        <v>80</v>
      </c>
      <c r="C13" s="45">
        <f>C14+C68</f>
        <v>33038683.109999999</v>
      </c>
      <c r="D13" s="40">
        <f>D14+D68</f>
        <v>21612975.640000001</v>
      </c>
      <c r="E13" s="40">
        <f>E14+E68</f>
        <v>23054927.77</v>
      </c>
    </row>
    <row r="14" spans="1:5" ht="23.25" customHeight="1">
      <c r="A14" s="31" t="s">
        <v>23</v>
      </c>
      <c r="B14" s="30" t="s">
        <v>81</v>
      </c>
      <c r="C14" s="32">
        <f>C15+C25+C35+C46+C64+C60</f>
        <v>22430802.77</v>
      </c>
      <c r="D14" s="32">
        <f>D15+D25+D35+D46+D64</f>
        <v>12797000</v>
      </c>
      <c r="E14" s="32">
        <f>E15+E25+E35+E46+E64</f>
        <v>13932000</v>
      </c>
    </row>
    <row r="15" spans="1:5" s="89" customFormat="1" ht="19.5" customHeight="1">
      <c r="A15" s="38" t="s">
        <v>24</v>
      </c>
      <c r="B15" s="39" t="s">
        <v>56</v>
      </c>
      <c r="C15" s="40">
        <f t="shared" ref="C15:E17" si="0">C16</f>
        <v>6065000</v>
      </c>
      <c r="D15" s="40">
        <f t="shared" si="0"/>
        <v>6487000</v>
      </c>
      <c r="E15" s="40">
        <f t="shared" si="0"/>
        <v>6907000</v>
      </c>
    </row>
    <row r="16" spans="1:5" s="89" customFormat="1" ht="22.5" customHeight="1">
      <c r="A16" s="38" t="s">
        <v>25</v>
      </c>
      <c r="B16" s="39" t="s">
        <v>82</v>
      </c>
      <c r="C16" s="40">
        <f>C17+C19+C21+C23</f>
        <v>6065000</v>
      </c>
      <c r="D16" s="40">
        <f>D17+D19+D21+D23</f>
        <v>6487000</v>
      </c>
      <c r="E16" s="40">
        <f>E17+E19+E21+E23</f>
        <v>6907000</v>
      </c>
    </row>
    <row r="17" spans="1:5" ht="109.5" customHeight="1">
      <c r="A17" s="31" t="s">
        <v>160</v>
      </c>
      <c r="B17" s="30" t="s">
        <v>83</v>
      </c>
      <c r="C17" s="32">
        <f t="shared" si="0"/>
        <v>6012000</v>
      </c>
      <c r="D17" s="32">
        <f t="shared" si="0"/>
        <v>6433000</v>
      </c>
      <c r="E17" s="32">
        <f t="shared" si="0"/>
        <v>6851000</v>
      </c>
    </row>
    <row r="18" spans="1:5" ht="148.5" customHeight="1">
      <c r="A18" s="31" t="s">
        <v>161</v>
      </c>
      <c r="B18" s="33" t="s">
        <v>84</v>
      </c>
      <c r="C18" s="32">
        <v>6012000</v>
      </c>
      <c r="D18" s="32">
        <v>6433000</v>
      </c>
      <c r="E18" s="32">
        <v>6851000</v>
      </c>
    </row>
    <row r="19" spans="1:5" ht="74.25" customHeight="1">
      <c r="A19" s="31" t="s">
        <v>85</v>
      </c>
      <c r="B19" s="30" t="s">
        <v>86</v>
      </c>
      <c r="C19" s="32">
        <f>C20</f>
        <v>20000</v>
      </c>
      <c r="D19" s="32">
        <f>D20</f>
        <v>20000</v>
      </c>
      <c r="E19" s="32">
        <f>E20</f>
        <v>20000</v>
      </c>
    </row>
    <row r="20" spans="1:5" ht="108" customHeight="1">
      <c r="A20" s="31" t="s">
        <v>134</v>
      </c>
      <c r="B20" s="33" t="s">
        <v>127</v>
      </c>
      <c r="C20" s="32">
        <v>20000</v>
      </c>
      <c r="D20" s="32">
        <v>20000</v>
      </c>
      <c r="E20" s="32">
        <v>20000</v>
      </c>
    </row>
    <row r="21" spans="1:5" ht="127.9" customHeight="1">
      <c r="A21" s="79" t="s">
        <v>186</v>
      </c>
      <c r="B21" s="33" t="s">
        <v>184</v>
      </c>
      <c r="C21" s="32">
        <f>C22</f>
        <v>19000</v>
      </c>
      <c r="D21" s="32">
        <f>D22</f>
        <v>20000</v>
      </c>
      <c r="E21" s="32">
        <f>E22</f>
        <v>22000</v>
      </c>
    </row>
    <row r="22" spans="1:5" ht="157.9" customHeight="1">
      <c r="A22" s="79" t="s">
        <v>187</v>
      </c>
      <c r="B22" s="33" t="s">
        <v>185</v>
      </c>
      <c r="C22" s="32">
        <v>19000</v>
      </c>
      <c r="D22" s="32">
        <v>20000</v>
      </c>
      <c r="E22" s="32">
        <v>22000</v>
      </c>
    </row>
    <row r="23" spans="1:5" ht="157.9" customHeight="1">
      <c r="A23" s="79" t="s">
        <v>190</v>
      </c>
      <c r="B23" s="33" t="s">
        <v>188</v>
      </c>
      <c r="C23" s="32">
        <f>C24</f>
        <v>14000</v>
      </c>
      <c r="D23" s="32">
        <f>D24</f>
        <v>14000</v>
      </c>
      <c r="E23" s="32">
        <f>E24</f>
        <v>14000</v>
      </c>
    </row>
    <row r="24" spans="1:5" ht="157.9" customHeight="1">
      <c r="A24" s="79" t="s">
        <v>190</v>
      </c>
      <c r="B24" s="33" t="s">
        <v>189</v>
      </c>
      <c r="C24" s="32">
        <v>14000</v>
      </c>
      <c r="D24" s="32">
        <v>14000</v>
      </c>
      <c r="E24" s="32">
        <v>14000</v>
      </c>
    </row>
    <row r="25" spans="1:5" s="89" customFormat="1" ht="49.5" customHeight="1">
      <c r="A25" s="38" t="s">
        <v>55</v>
      </c>
      <c r="B25" s="39" t="s">
        <v>57</v>
      </c>
      <c r="C25" s="40">
        <f>C26</f>
        <v>1906000</v>
      </c>
      <c r="D25" s="40">
        <f>D26</f>
        <v>1989000</v>
      </c>
      <c r="E25" s="40">
        <f>E26</f>
        <v>2637000</v>
      </c>
    </row>
    <row r="26" spans="1:5" s="89" customFormat="1" ht="62.25" customHeight="1">
      <c r="A26" s="38" t="s">
        <v>42</v>
      </c>
      <c r="B26" s="39" t="s">
        <v>87</v>
      </c>
      <c r="C26" s="40">
        <f>C27+C29+C31+C33</f>
        <v>1906000</v>
      </c>
      <c r="D26" s="40">
        <f>D27+D29+D31+D33</f>
        <v>1989000</v>
      </c>
      <c r="E26" s="40">
        <f>E27+E29+E31+E33</f>
        <v>2637000</v>
      </c>
    </row>
    <row r="27" spans="1:5" ht="102.75" customHeight="1">
      <c r="A27" s="31" t="s">
        <v>45</v>
      </c>
      <c r="B27" s="33" t="s">
        <v>166</v>
      </c>
      <c r="C27" s="32">
        <f>C28</f>
        <v>997000</v>
      </c>
      <c r="D27" s="32">
        <f>D28</f>
        <v>1041000</v>
      </c>
      <c r="E27" s="32">
        <f>E28</f>
        <v>1379000</v>
      </c>
    </row>
    <row r="28" spans="1:5" ht="151.5" customHeight="1">
      <c r="A28" s="31" t="s">
        <v>88</v>
      </c>
      <c r="B28" s="33" t="s">
        <v>165</v>
      </c>
      <c r="C28" s="32">
        <v>997000</v>
      </c>
      <c r="D28" s="32">
        <v>1041000</v>
      </c>
      <c r="E28" s="32">
        <v>1379000</v>
      </c>
    </row>
    <row r="29" spans="1:5" ht="118.5" customHeight="1">
      <c r="A29" s="31" t="s">
        <v>46</v>
      </c>
      <c r="B29" s="33" t="s">
        <v>167</v>
      </c>
      <c r="C29" s="32">
        <f>C30</f>
        <v>4000</v>
      </c>
      <c r="D29" s="32">
        <f>D30</f>
        <v>5000</v>
      </c>
      <c r="E29" s="32">
        <f>E30</f>
        <v>6000</v>
      </c>
    </row>
    <row r="30" spans="1:5" ht="170.25" customHeight="1">
      <c r="A30" s="31" t="s">
        <v>89</v>
      </c>
      <c r="B30" s="33" t="s">
        <v>168</v>
      </c>
      <c r="C30" s="32">
        <v>4000</v>
      </c>
      <c r="D30" s="32">
        <v>5000</v>
      </c>
      <c r="E30" s="32">
        <v>6000</v>
      </c>
    </row>
    <row r="31" spans="1:5" ht="103.5" customHeight="1">
      <c r="A31" s="31" t="s">
        <v>47</v>
      </c>
      <c r="B31" s="33" t="s">
        <v>169</v>
      </c>
      <c r="C31" s="32">
        <f>C32</f>
        <v>1007000</v>
      </c>
      <c r="D31" s="32">
        <f>D32</f>
        <v>1047000</v>
      </c>
      <c r="E31" s="32">
        <f>E32</f>
        <v>1384000</v>
      </c>
    </row>
    <row r="32" spans="1:5" ht="160.5" customHeight="1">
      <c r="A32" s="31" t="s">
        <v>90</v>
      </c>
      <c r="B32" s="33" t="s">
        <v>170</v>
      </c>
      <c r="C32" s="32">
        <v>1007000</v>
      </c>
      <c r="D32" s="32">
        <v>1047000</v>
      </c>
      <c r="E32" s="32">
        <v>1384000</v>
      </c>
    </row>
    <row r="33" spans="1:5" ht="108" customHeight="1">
      <c r="A33" s="31" t="s">
        <v>48</v>
      </c>
      <c r="B33" s="33" t="s">
        <v>171</v>
      </c>
      <c r="C33" s="32">
        <f>C34</f>
        <v>-102000</v>
      </c>
      <c r="D33" s="32">
        <f>D34</f>
        <v>-104000</v>
      </c>
      <c r="E33" s="32">
        <f>E34</f>
        <v>-132000</v>
      </c>
    </row>
    <row r="34" spans="1:5" ht="153.75" customHeight="1">
      <c r="A34" s="31" t="s">
        <v>91</v>
      </c>
      <c r="B34" s="33" t="s">
        <v>172</v>
      </c>
      <c r="C34" s="32">
        <v>-102000</v>
      </c>
      <c r="D34" s="32">
        <v>-104000</v>
      </c>
      <c r="E34" s="32">
        <v>-132000</v>
      </c>
    </row>
    <row r="35" spans="1:5" s="89" customFormat="1" ht="18" customHeight="1">
      <c r="A35" s="38" t="s">
        <v>26</v>
      </c>
      <c r="B35" s="39" t="s">
        <v>58</v>
      </c>
      <c r="C35" s="40">
        <f>C36+C43</f>
        <v>1320000</v>
      </c>
      <c r="D35" s="40">
        <f>D36+D43</f>
        <v>1469000</v>
      </c>
      <c r="E35" s="40">
        <f>E36+E43</f>
        <v>1469000</v>
      </c>
    </row>
    <row r="36" spans="1:5" s="89" customFormat="1" ht="48.75" customHeight="1">
      <c r="A36" s="38" t="s">
        <v>66</v>
      </c>
      <c r="B36" s="39" t="s">
        <v>69</v>
      </c>
      <c r="C36" s="40">
        <f>C37+C40</f>
        <v>1250000</v>
      </c>
      <c r="D36" s="40">
        <f>D37+D40</f>
        <v>1399000</v>
      </c>
      <c r="E36" s="40">
        <f>E37+E40</f>
        <v>1399000</v>
      </c>
    </row>
    <row r="37" spans="1:5" ht="60" customHeight="1">
      <c r="A37" s="31" t="s">
        <v>67</v>
      </c>
      <c r="B37" s="30" t="s">
        <v>70</v>
      </c>
      <c r="C37" s="32">
        <f t="shared" ref="C37:E38" si="1">C38</f>
        <v>550000</v>
      </c>
      <c r="D37" s="32">
        <f t="shared" si="1"/>
        <v>566000</v>
      </c>
      <c r="E37" s="32">
        <f t="shared" si="1"/>
        <v>566000</v>
      </c>
    </row>
    <row r="38" spans="1:5" ht="51.75" customHeight="1">
      <c r="A38" s="31" t="s">
        <v>67</v>
      </c>
      <c r="B38" s="30" t="s">
        <v>71</v>
      </c>
      <c r="C38" s="32">
        <f t="shared" si="1"/>
        <v>550000</v>
      </c>
      <c r="D38" s="32">
        <f t="shared" si="1"/>
        <v>566000</v>
      </c>
      <c r="E38" s="32">
        <f t="shared" si="1"/>
        <v>566000</v>
      </c>
    </row>
    <row r="39" spans="1:5" ht="85.5" customHeight="1">
      <c r="A39" s="31" t="s">
        <v>140</v>
      </c>
      <c r="B39" s="33" t="s">
        <v>92</v>
      </c>
      <c r="C39" s="32">
        <v>550000</v>
      </c>
      <c r="D39" s="32">
        <v>566000</v>
      </c>
      <c r="E39" s="32">
        <v>566000</v>
      </c>
    </row>
    <row r="40" spans="1:5" ht="60" customHeight="1">
      <c r="A40" s="31" t="s">
        <v>68</v>
      </c>
      <c r="B40" s="30" t="s">
        <v>72</v>
      </c>
      <c r="C40" s="32">
        <f t="shared" ref="C40:E41" si="2">C41</f>
        <v>700000</v>
      </c>
      <c r="D40" s="32">
        <f t="shared" si="2"/>
        <v>833000</v>
      </c>
      <c r="E40" s="32">
        <f t="shared" si="2"/>
        <v>833000</v>
      </c>
    </row>
    <row r="41" spans="1:5" ht="57" customHeight="1">
      <c r="A41" s="31" t="s">
        <v>68</v>
      </c>
      <c r="B41" s="30" t="s">
        <v>73</v>
      </c>
      <c r="C41" s="32">
        <f t="shared" si="2"/>
        <v>700000</v>
      </c>
      <c r="D41" s="32">
        <f t="shared" si="2"/>
        <v>833000</v>
      </c>
      <c r="E41" s="32">
        <f t="shared" si="2"/>
        <v>833000</v>
      </c>
    </row>
    <row r="42" spans="1:5" ht="135" customHeight="1">
      <c r="A42" s="31" t="s">
        <v>143</v>
      </c>
      <c r="B42" s="33" t="s">
        <v>93</v>
      </c>
      <c r="C42" s="32">
        <v>700000</v>
      </c>
      <c r="D42" s="32">
        <v>833000</v>
      </c>
      <c r="E42" s="32">
        <v>833000</v>
      </c>
    </row>
    <row r="43" spans="1:5" s="89" customFormat="1" ht="20.25" customHeight="1">
      <c r="A43" s="38" t="s">
        <v>27</v>
      </c>
      <c r="B43" s="39" t="s">
        <v>94</v>
      </c>
      <c r="C43" s="40">
        <f t="shared" ref="C43:E44" si="3">C44</f>
        <v>70000</v>
      </c>
      <c r="D43" s="40">
        <f t="shared" si="3"/>
        <v>70000</v>
      </c>
      <c r="E43" s="40">
        <f t="shared" si="3"/>
        <v>70000</v>
      </c>
    </row>
    <row r="44" spans="1:5" ht="15" customHeight="1">
      <c r="A44" s="31" t="s">
        <v>27</v>
      </c>
      <c r="B44" s="30" t="s">
        <v>95</v>
      </c>
      <c r="C44" s="32">
        <f t="shared" si="3"/>
        <v>70000</v>
      </c>
      <c r="D44" s="32">
        <f t="shared" si="3"/>
        <v>70000</v>
      </c>
      <c r="E44" s="32">
        <f t="shared" si="3"/>
        <v>70000</v>
      </c>
    </row>
    <row r="45" spans="1:5" ht="70.5" customHeight="1">
      <c r="A45" s="31" t="s">
        <v>141</v>
      </c>
      <c r="B45" s="33" t="s">
        <v>96</v>
      </c>
      <c r="C45" s="32">
        <v>70000</v>
      </c>
      <c r="D45" s="32">
        <v>70000</v>
      </c>
      <c r="E45" s="32">
        <v>70000</v>
      </c>
    </row>
    <row r="46" spans="1:5" s="89" customFormat="1" ht="16.5" customHeight="1">
      <c r="A46" s="38" t="s">
        <v>97</v>
      </c>
      <c r="B46" s="39" t="s">
        <v>98</v>
      </c>
      <c r="C46" s="40">
        <f>C47+C50</f>
        <v>2948000</v>
      </c>
      <c r="D46" s="40">
        <f>D47+D50</f>
        <v>2852000</v>
      </c>
      <c r="E46" s="40">
        <f>E47+E50</f>
        <v>2919000</v>
      </c>
    </row>
    <row r="47" spans="1:5" s="89" customFormat="1" ht="19.5" customHeight="1">
      <c r="A47" s="38" t="s">
        <v>28</v>
      </c>
      <c r="B47" s="39" t="s">
        <v>99</v>
      </c>
      <c r="C47" s="40">
        <f t="shared" ref="C47:E48" si="4">C48</f>
        <v>76000</v>
      </c>
      <c r="D47" s="40">
        <f t="shared" si="4"/>
        <v>76000</v>
      </c>
      <c r="E47" s="40">
        <f t="shared" si="4"/>
        <v>84000</v>
      </c>
    </row>
    <row r="48" spans="1:5" ht="72" customHeight="1">
      <c r="A48" s="31" t="s">
        <v>100</v>
      </c>
      <c r="B48" s="30" t="s">
        <v>101</v>
      </c>
      <c r="C48" s="32">
        <f t="shared" si="4"/>
        <v>76000</v>
      </c>
      <c r="D48" s="32">
        <f t="shared" si="4"/>
        <v>76000</v>
      </c>
      <c r="E48" s="32">
        <f t="shared" si="4"/>
        <v>84000</v>
      </c>
    </row>
    <row r="49" spans="1:5" ht="101.25" customHeight="1">
      <c r="A49" s="31" t="s">
        <v>144</v>
      </c>
      <c r="B49" s="33" t="s">
        <v>102</v>
      </c>
      <c r="C49" s="32">
        <v>76000</v>
      </c>
      <c r="D49" s="32">
        <v>76000</v>
      </c>
      <c r="E49" s="32">
        <v>84000</v>
      </c>
    </row>
    <row r="50" spans="1:5" s="89" customFormat="1" ht="17.25" customHeight="1">
      <c r="A50" s="38" t="s">
        <v>103</v>
      </c>
      <c r="B50" s="39" t="s">
        <v>104</v>
      </c>
      <c r="C50" s="40">
        <f>C54+C57</f>
        <v>2872000</v>
      </c>
      <c r="D50" s="40">
        <f>D54+D57</f>
        <v>2776000</v>
      </c>
      <c r="E50" s="40">
        <f>E54+E57</f>
        <v>2835000</v>
      </c>
    </row>
    <row r="51" spans="1:5" hidden="1">
      <c r="A51" s="31" t="s">
        <v>49</v>
      </c>
      <c r="B51" s="30" t="s">
        <v>105</v>
      </c>
      <c r="C51" s="32">
        <v>703000</v>
      </c>
      <c r="D51" s="32">
        <v>710000</v>
      </c>
      <c r="E51" s="32">
        <v>717000</v>
      </c>
    </row>
    <row r="52" spans="1:5" ht="47.25" hidden="1">
      <c r="A52" s="31" t="s">
        <v>50</v>
      </c>
      <c r="B52" s="30" t="s">
        <v>106</v>
      </c>
      <c r="C52" s="32">
        <v>703000</v>
      </c>
      <c r="D52" s="32">
        <v>710000</v>
      </c>
      <c r="E52" s="32">
        <v>717000</v>
      </c>
    </row>
    <row r="53" spans="1:5" ht="78.75" hidden="1">
      <c r="A53" s="31" t="s">
        <v>51</v>
      </c>
      <c r="B53" s="33" t="s">
        <v>107</v>
      </c>
      <c r="C53" s="32">
        <v>703000</v>
      </c>
      <c r="D53" s="32">
        <v>710000</v>
      </c>
      <c r="E53" s="32">
        <v>717000</v>
      </c>
    </row>
    <row r="54" spans="1:5" ht="21.75" customHeight="1">
      <c r="A54" s="43" t="s">
        <v>49</v>
      </c>
      <c r="B54" s="44" t="s">
        <v>105</v>
      </c>
      <c r="C54" s="32">
        <f t="shared" ref="C54:E55" si="5">C55</f>
        <v>417000</v>
      </c>
      <c r="D54" s="32">
        <f t="shared" si="5"/>
        <v>296000</v>
      </c>
      <c r="E54" s="32">
        <f t="shared" si="5"/>
        <v>330000</v>
      </c>
    </row>
    <row r="55" spans="1:5" ht="66" customHeight="1">
      <c r="A55" s="43" t="s">
        <v>50</v>
      </c>
      <c r="B55" s="44" t="s">
        <v>106</v>
      </c>
      <c r="C55" s="32">
        <f t="shared" si="5"/>
        <v>417000</v>
      </c>
      <c r="D55" s="32">
        <f t="shared" si="5"/>
        <v>296000</v>
      </c>
      <c r="E55" s="32">
        <f t="shared" si="5"/>
        <v>330000</v>
      </c>
    </row>
    <row r="56" spans="1:5" ht="93" customHeight="1">
      <c r="A56" s="43" t="s">
        <v>51</v>
      </c>
      <c r="B56" s="33" t="s">
        <v>107</v>
      </c>
      <c r="C56" s="32">
        <v>417000</v>
      </c>
      <c r="D56" s="32">
        <v>296000</v>
      </c>
      <c r="E56" s="32">
        <v>330000</v>
      </c>
    </row>
    <row r="57" spans="1:5" ht="38.25" customHeight="1">
      <c r="A57" s="31" t="s">
        <v>52</v>
      </c>
      <c r="B57" s="30" t="s">
        <v>108</v>
      </c>
      <c r="C57" s="32">
        <f t="shared" ref="C57:E58" si="6">C58</f>
        <v>2455000</v>
      </c>
      <c r="D57" s="32">
        <f t="shared" si="6"/>
        <v>2480000</v>
      </c>
      <c r="E57" s="32">
        <f t="shared" si="6"/>
        <v>2505000</v>
      </c>
    </row>
    <row r="58" spans="1:5" ht="64.5" customHeight="1">
      <c r="A58" s="31" t="s">
        <v>53</v>
      </c>
      <c r="B58" s="30" t="s">
        <v>109</v>
      </c>
      <c r="C58" s="32">
        <f t="shared" si="6"/>
        <v>2455000</v>
      </c>
      <c r="D58" s="32">
        <f t="shared" si="6"/>
        <v>2480000</v>
      </c>
      <c r="E58" s="32">
        <f t="shared" si="6"/>
        <v>2505000</v>
      </c>
    </row>
    <row r="59" spans="1:5" ht="97.5" customHeight="1">
      <c r="A59" s="31" t="s">
        <v>54</v>
      </c>
      <c r="B59" s="33" t="s">
        <v>110</v>
      </c>
      <c r="C59" s="36">
        <v>2455000</v>
      </c>
      <c r="D59" s="36">
        <v>2480000</v>
      </c>
      <c r="E59" s="36">
        <v>2505000</v>
      </c>
    </row>
    <row r="60" spans="1:5" ht="97.5" customHeight="1">
      <c r="A60" s="96" t="s">
        <v>198</v>
      </c>
      <c r="B60" s="95" t="s">
        <v>202</v>
      </c>
      <c r="C60" s="37">
        <f>C61</f>
        <v>10093782.77</v>
      </c>
      <c r="D60" s="37">
        <v>0</v>
      </c>
      <c r="E60" s="37">
        <v>0</v>
      </c>
    </row>
    <row r="61" spans="1:5" ht="97.5" customHeight="1">
      <c r="A61" s="98" t="s">
        <v>199</v>
      </c>
      <c r="B61" s="97" t="s">
        <v>203</v>
      </c>
      <c r="C61" s="37">
        <f>C62</f>
        <v>10093782.77</v>
      </c>
      <c r="D61" s="37">
        <v>0</v>
      </c>
      <c r="E61" s="37">
        <v>0</v>
      </c>
    </row>
    <row r="62" spans="1:5" ht="97.5" customHeight="1">
      <c r="A62" s="98" t="s">
        <v>200</v>
      </c>
      <c r="B62" s="97" t="s">
        <v>204</v>
      </c>
      <c r="C62" s="37">
        <f>C63</f>
        <v>10093782.77</v>
      </c>
      <c r="D62" s="37">
        <v>0</v>
      </c>
      <c r="E62" s="37">
        <v>0</v>
      </c>
    </row>
    <row r="63" spans="1:5" ht="97.5" customHeight="1">
      <c r="A63" s="98" t="s">
        <v>201</v>
      </c>
      <c r="B63" s="97" t="s">
        <v>205</v>
      </c>
      <c r="C63" s="37">
        <v>10093782.77</v>
      </c>
      <c r="D63" s="37">
        <v>0</v>
      </c>
      <c r="E63" s="37">
        <v>0</v>
      </c>
    </row>
    <row r="64" spans="1:5" s="89" customFormat="1" ht="27" customHeight="1">
      <c r="A64" s="52" t="s">
        <v>120</v>
      </c>
      <c r="B64" s="53" t="s">
        <v>118</v>
      </c>
      <c r="C64" s="42">
        <f>C65</f>
        <v>98020</v>
      </c>
      <c r="D64" s="42">
        <v>0</v>
      </c>
      <c r="E64" s="42">
        <v>0</v>
      </c>
    </row>
    <row r="65" spans="1:8" ht="33" customHeight="1">
      <c r="A65" s="54" t="s">
        <v>121</v>
      </c>
      <c r="B65" s="55" t="s">
        <v>119</v>
      </c>
      <c r="C65" s="37">
        <f>C66</f>
        <v>98020</v>
      </c>
      <c r="D65" s="37">
        <v>0</v>
      </c>
      <c r="E65" s="37">
        <v>0</v>
      </c>
    </row>
    <row r="66" spans="1:8" ht="37.5" customHeight="1">
      <c r="A66" s="54" t="s">
        <v>122</v>
      </c>
      <c r="B66" s="50" t="s">
        <v>147</v>
      </c>
      <c r="C66" s="37">
        <f>C67</f>
        <v>98020</v>
      </c>
      <c r="D66" s="37">
        <v>0</v>
      </c>
      <c r="E66" s="37">
        <v>0</v>
      </c>
    </row>
    <row r="67" spans="1:8" ht="57.6" customHeight="1">
      <c r="A67" s="49" t="s">
        <v>177</v>
      </c>
      <c r="B67" s="50" t="s">
        <v>193</v>
      </c>
      <c r="C67" s="37">
        <v>98020</v>
      </c>
      <c r="D67" s="37">
        <v>0</v>
      </c>
      <c r="E67" s="37">
        <v>0</v>
      </c>
    </row>
    <row r="68" spans="1:8" ht="26.25" customHeight="1">
      <c r="A68" s="46" t="s">
        <v>29</v>
      </c>
      <c r="B68" s="47" t="s">
        <v>59</v>
      </c>
      <c r="C68" s="48">
        <f>C69</f>
        <v>10607880.34</v>
      </c>
      <c r="D68" s="48">
        <f>D69</f>
        <v>8815975.6400000006</v>
      </c>
      <c r="E68" s="48">
        <f>E69</f>
        <v>9122927.7699999996</v>
      </c>
    </row>
    <row r="69" spans="1:8" ht="55.5" customHeight="1">
      <c r="A69" s="38" t="s">
        <v>30</v>
      </c>
      <c r="B69" s="39" t="s">
        <v>133</v>
      </c>
      <c r="C69" s="40">
        <f>C70+C75+C78+C81</f>
        <v>10607880.34</v>
      </c>
      <c r="D69" s="40">
        <f>D70+D75+D78</f>
        <v>8815975.6400000006</v>
      </c>
      <c r="E69" s="40">
        <f>E70+E75+E78</f>
        <v>9122927.7699999996</v>
      </c>
    </row>
    <row r="70" spans="1:8" ht="45.75" customHeight="1">
      <c r="A70" s="38" t="s">
        <v>63</v>
      </c>
      <c r="B70" s="39" t="s">
        <v>132</v>
      </c>
      <c r="C70" s="40">
        <f>C71+C73</f>
        <v>8051600</v>
      </c>
      <c r="D70" s="40">
        <f t="shared" ref="C70:E71" si="7">D71</f>
        <v>8316000</v>
      </c>
      <c r="E70" s="40">
        <f t="shared" si="7"/>
        <v>8605000</v>
      </c>
    </row>
    <row r="71" spans="1:8" s="89" customFormat="1" ht="28.15" customHeight="1">
      <c r="A71" s="31" t="s">
        <v>64</v>
      </c>
      <c r="B71" s="30" t="s">
        <v>75</v>
      </c>
      <c r="C71" s="32">
        <f t="shared" si="7"/>
        <v>8027000</v>
      </c>
      <c r="D71" s="32">
        <f t="shared" si="7"/>
        <v>8316000</v>
      </c>
      <c r="E71" s="32">
        <f t="shared" si="7"/>
        <v>8605000</v>
      </c>
    </row>
    <row r="72" spans="1:8" s="89" customFormat="1" ht="54" customHeight="1">
      <c r="A72" s="31" t="s">
        <v>123</v>
      </c>
      <c r="B72" s="33" t="s">
        <v>148</v>
      </c>
      <c r="C72" s="32">
        <v>8027000</v>
      </c>
      <c r="D72" s="32">
        <v>8316000</v>
      </c>
      <c r="E72" s="32">
        <v>8605000</v>
      </c>
      <c r="H72" s="55"/>
    </row>
    <row r="73" spans="1:8" s="89" customFormat="1" ht="54" customHeight="1">
      <c r="A73" s="31" t="s">
        <v>194</v>
      </c>
      <c r="B73" s="33" t="s">
        <v>197</v>
      </c>
      <c r="C73" s="32">
        <f>C74</f>
        <v>24600</v>
      </c>
      <c r="D73" s="32">
        <v>0</v>
      </c>
      <c r="E73" s="32">
        <v>0</v>
      </c>
      <c r="H73" s="94"/>
    </row>
    <row r="74" spans="1:8" s="89" customFormat="1" ht="54" customHeight="1">
      <c r="A74" s="31" t="s">
        <v>195</v>
      </c>
      <c r="B74" s="33" t="s">
        <v>196</v>
      </c>
      <c r="C74" s="32">
        <v>24600</v>
      </c>
      <c r="D74" s="32">
        <v>0</v>
      </c>
      <c r="E74" s="32">
        <v>0</v>
      </c>
      <c r="H74" s="94"/>
    </row>
    <row r="75" spans="1:8" ht="54" customHeight="1">
      <c r="A75" s="38" t="s">
        <v>74</v>
      </c>
      <c r="B75" s="41" t="s">
        <v>131</v>
      </c>
      <c r="C75" s="40">
        <f t="shared" ref="C75:E76" si="8">C76</f>
        <v>489600</v>
      </c>
      <c r="D75" s="40">
        <f t="shared" si="8"/>
        <v>0</v>
      </c>
      <c r="E75" s="40">
        <f t="shared" si="8"/>
        <v>0</v>
      </c>
    </row>
    <row r="76" spans="1:8" s="89" customFormat="1" ht="24.75" customHeight="1">
      <c r="A76" s="31" t="s">
        <v>115</v>
      </c>
      <c r="B76" s="33" t="s">
        <v>117</v>
      </c>
      <c r="C76" s="32">
        <f t="shared" si="8"/>
        <v>489600</v>
      </c>
      <c r="D76" s="32">
        <f t="shared" si="8"/>
        <v>0</v>
      </c>
      <c r="E76" s="32">
        <f t="shared" si="8"/>
        <v>0</v>
      </c>
    </row>
    <row r="77" spans="1:8" ht="42.75" customHeight="1">
      <c r="A77" s="31" t="s">
        <v>116</v>
      </c>
      <c r="B77" s="33" t="s">
        <v>149</v>
      </c>
      <c r="C77" s="32">
        <v>489600</v>
      </c>
      <c r="D77" s="32">
        <v>0</v>
      </c>
      <c r="E77" s="32">
        <v>0</v>
      </c>
    </row>
    <row r="78" spans="1:8" ht="54" customHeight="1">
      <c r="A78" s="38" t="s">
        <v>65</v>
      </c>
      <c r="B78" s="39" t="s">
        <v>130</v>
      </c>
      <c r="C78" s="40">
        <f t="shared" ref="C78:E79" si="9">C79</f>
        <v>460280.34</v>
      </c>
      <c r="D78" s="40">
        <f t="shared" si="9"/>
        <v>499975.64</v>
      </c>
      <c r="E78" s="40">
        <v>517927.77</v>
      </c>
    </row>
    <row r="79" spans="1:8" ht="61.5" customHeight="1">
      <c r="A79" s="31" t="s">
        <v>136</v>
      </c>
      <c r="B79" s="30" t="s">
        <v>111</v>
      </c>
      <c r="C79" s="32">
        <f>C80</f>
        <v>460280.34</v>
      </c>
      <c r="D79" s="32">
        <f t="shared" si="9"/>
        <v>499975.64</v>
      </c>
      <c r="E79" s="32">
        <f t="shared" si="9"/>
        <v>317927.77</v>
      </c>
    </row>
    <row r="80" spans="1:8" ht="72.75" customHeight="1">
      <c r="A80" s="34" t="s">
        <v>135</v>
      </c>
      <c r="B80" s="35" t="s">
        <v>150</v>
      </c>
      <c r="C80" s="36">
        <v>460280.34</v>
      </c>
      <c r="D80" s="36">
        <v>499975.64</v>
      </c>
      <c r="E80" s="36">
        <v>317927.77</v>
      </c>
    </row>
    <row r="81" spans="1:5" s="89" customFormat="1" ht="18.75">
      <c r="A81" s="90" t="s">
        <v>126</v>
      </c>
      <c r="B81" s="51" t="s">
        <v>129</v>
      </c>
      <c r="C81" s="42">
        <f>C82</f>
        <v>1606400</v>
      </c>
      <c r="D81" s="42">
        <f t="shared" ref="C81:E82" si="10">D82</f>
        <v>0</v>
      </c>
      <c r="E81" s="42">
        <f t="shared" si="10"/>
        <v>0</v>
      </c>
    </row>
    <row r="82" spans="1:5" ht="43.5" customHeight="1">
      <c r="A82" s="49" t="s">
        <v>125</v>
      </c>
      <c r="B82" s="50" t="s">
        <v>128</v>
      </c>
      <c r="C82" s="37">
        <f t="shared" si="10"/>
        <v>1606400</v>
      </c>
      <c r="D82" s="37">
        <f t="shared" si="10"/>
        <v>0</v>
      </c>
      <c r="E82" s="37">
        <f t="shared" si="10"/>
        <v>0</v>
      </c>
    </row>
    <row r="83" spans="1:5" ht="36.75" customHeight="1">
      <c r="A83" s="49" t="s">
        <v>124</v>
      </c>
      <c r="B83" s="50" t="s">
        <v>151</v>
      </c>
      <c r="C83" s="37">
        <v>1606400</v>
      </c>
      <c r="D83" s="37">
        <v>0</v>
      </c>
      <c r="E83" s="37">
        <v>0</v>
      </c>
    </row>
    <row r="84" spans="1:5" s="89" customFormat="1" ht="30" customHeight="1">
      <c r="A84" s="91" t="s">
        <v>142</v>
      </c>
      <c r="B84" s="92" t="s">
        <v>80</v>
      </c>
      <c r="C84" s="289">
        <f>C13</f>
        <v>33038683.109999999</v>
      </c>
      <c r="D84" s="289">
        <f>D13</f>
        <v>21612975.640000001</v>
      </c>
      <c r="E84" s="289">
        <f>E13</f>
        <v>23054927.77</v>
      </c>
    </row>
    <row r="85" spans="1:5" ht="38.25" customHeight="1">
      <c r="B85" s="88"/>
      <c r="C85" s="88"/>
      <c r="D85" s="88"/>
    </row>
    <row r="86" spans="1:5" ht="38.25" customHeight="1">
      <c r="B86" s="88"/>
      <c r="C86" s="88"/>
      <c r="D86" s="88"/>
    </row>
    <row r="87" spans="1:5" ht="41.25" customHeight="1">
      <c r="B87" s="88"/>
      <c r="C87" s="88"/>
      <c r="D87" s="88"/>
    </row>
    <row r="88" spans="1:5">
      <c r="B88" s="88"/>
      <c r="C88" s="88"/>
      <c r="D88" s="88"/>
    </row>
    <row r="89" spans="1:5">
      <c r="B89" s="88"/>
      <c r="C89" s="88"/>
      <c r="D89" s="88"/>
    </row>
    <row r="90" spans="1:5">
      <c r="B90" s="88"/>
      <c r="C90" s="88"/>
      <c r="D90" s="88"/>
    </row>
    <row r="91" spans="1:5">
      <c r="B91" s="88"/>
      <c r="C91" s="88"/>
      <c r="D91" s="88"/>
    </row>
    <row r="92" spans="1:5" ht="63.75" customHeight="1">
      <c r="B92" s="88"/>
      <c r="C92" s="88"/>
      <c r="D92" s="88"/>
    </row>
    <row r="93" spans="1:5">
      <c r="B93" s="88"/>
      <c r="C93" s="88"/>
      <c r="D93" s="88"/>
    </row>
    <row r="94" spans="1:5">
      <c r="B94" s="88"/>
      <c r="C94" s="88"/>
      <c r="D94" s="88"/>
    </row>
    <row r="95" spans="1:5">
      <c r="B95" s="88"/>
      <c r="C95" s="88"/>
      <c r="D95" s="88"/>
    </row>
    <row r="96" spans="1:5">
      <c r="B96" s="88"/>
      <c r="C96" s="88"/>
      <c r="D96" s="88"/>
    </row>
    <row r="97" spans="1:4">
      <c r="B97" s="88"/>
      <c r="C97" s="88"/>
      <c r="D97" s="88"/>
    </row>
    <row r="98" spans="1:4">
      <c r="B98" s="88"/>
      <c r="C98" s="88"/>
      <c r="D98" s="88"/>
    </row>
    <row r="99" spans="1:4">
      <c r="B99" s="88"/>
      <c r="C99" s="88"/>
      <c r="D99" s="88"/>
    </row>
    <row r="100" spans="1:4">
      <c r="B100" s="88"/>
      <c r="C100" s="88"/>
      <c r="D100" s="88"/>
    </row>
    <row r="101" spans="1:4">
      <c r="B101" s="88"/>
      <c r="C101" s="88"/>
      <c r="D101" s="88"/>
    </row>
    <row r="102" spans="1:4">
      <c r="B102" s="88"/>
      <c r="C102" s="88"/>
      <c r="D102" s="88"/>
    </row>
    <row r="103" spans="1:4">
      <c r="B103" s="88"/>
      <c r="C103" s="88"/>
      <c r="D103" s="88"/>
    </row>
    <row r="104" spans="1:4">
      <c r="B104" s="88"/>
      <c r="C104" s="88"/>
      <c r="D104" s="88"/>
    </row>
    <row r="108" spans="1:4">
      <c r="A108" s="299"/>
      <c r="B108" s="299"/>
      <c r="C108" s="299"/>
      <c r="D108" s="299"/>
    </row>
  </sheetData>
  <mergeCells count="7">
    <mergeCell ref="A108:D108"/>
    <mergeCell ref="A7:E8"/>
    <mergeCell ref="B1:E1"/>
    <mergeCell ref="B2:E2"/>
    <mergeCell ref="B3:E3"/>
    <mergeCell ref="B5:E5"/>
    <mergeCell ref="C4:E4"/>
  </mergeCells>
  <phoneticPr fontId="5" type="noConversion"/>
  <pageMargins left="0.78740157480314965" right="0.78740157480314965" top="0.78740157480314965" bottom="0.78740157480314965" header="0" footer="0"/>
  <pageSetup paperSize="9" scale="60" fitToHeight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I42"/>
  <sheetViews>
    <sheetView zoomScale="75" workbookViewId="0">
      <selection activeCell="D37" sqref="D37"/>
    </sheetView>
  </sheetViews>
  <sheetFormatPr defaultRowHeight="12.75"/>
  <cols>
    <col min="1" max="1" width="73.85546875" customWidth="1"/>
    <col min="2" max="3" width="9.28515625" customWidth="1"/>
    <col min="4" max="4" width="19.5703125" customWidth="1"/>
    <col min="5" max="5" width="19.28515625" customWidth="1"/>
    <col min="6" max="6" width="19.7109375" customWidth="1"/>
    <col min="10" max="10" width="16" customWidth="1"/>
  </cols>
  <sheetData>
    <row r="1" spans="1:6" ht="22.5" customHeight="1">
      <c r="A1" s="1" t="s">
        <v>19</v>
      </c>
      <c r="B1" s="1"/>
      <c r="C1" s="1"/>
      <c r="D1" s="307" t="s">
        <v>164</v>
      </c>
      <c r="E1" s="307"/>
      <c r="F1" s="307"/>
    </row>
    <row r="2" spans="1:6" ht="21.6" customHeight="1">
      <c r="A2" s="1" t="s">
        <v>20</v>
      </c>
      <c r="B2" s="1"/>
      <c r="C2" s="1"/>
      <c r="D2" s="307" t="s">
        <v>152</v>
      </c>
      <c r="E2" s="307"/>
      <c r="F2" s="307"/>
    </row>
    <row r="3" spans="1:6" ht="18.600000000000001" customHeight="1">
      <c r="A3" s="1" t="s">
        <v>21</v>
      </c>
      <c r="B3" s="1"/>
      <c r="C3" s="1"/>
      <c r="D3" s="307" t="s">
        <v>145</v>
      </c>
      <c r="E3" s="307"/>
      <c r="F3" s="307"/>
    </row>
    <row r="4" spans="1:6" ht="18.600000000000001" customHeight="1">
      <c r="A4" s="1"/>
      <c r="B4" s="1"/>
      <c r="C4" s="1"/>
      <c r="D4" s="307" t="s">
        <v>146</v>
      </c>
      <c r="E4" s="307"/>
      <c r="F4" s="307"/>
    </row>
    <row r="5" spans="1:6" ht="19.899999999999999" customHeight="1">
      <c r="A5" s="1" t="s">
        <v>22</v>
      </c>
      <c r="B5" s="1"/>
      <c r="C5" s="1"/>
      <c r="D5" s="305" t="s">
        <v>310</v>
      </c>
      <c r="E5" s="305"/>
      <c r="F5" s="305"/>
    </row>
    <row r="6" spans="1:6" ht="15.75">
      <c r="D6" s="13"/>
      <c r="E6" s="14"/>
      <c r="F6" s="14"/>
    </row>
    <row r="7" spans="1:6" ht="15.75">
      <c r="D7" s="13"/>
      <c r="E7" s="13"/>
      <c r="F7" s="13"/>
    </row>
    <row r="8" spans="1:6" ht="13.15" customHeight="1">
      <c r="A8" s="306" t="s">
        <v>183</v>
      </c>
      <c r="B8" s="306"/>
      <c r="C8" s="306"/>
      <c r="D8" s="306"/>
      <c r="E8" s="306"/>
      <c r="F8" s="306"/>
    </row>
    <row r="9" spans="1:6" ht="16.5" customHeight="1">
      <c r="A9" s="306"/>
      <c r="B9" s="306"/>
      <c r="C9" s="306"/>
      <c r="D9" s="306"/>
      <c r="E9" s="306"/>
      <c r="F9" s="306"/>
    </row>
    <row r="10" spans="1:6" ht="15.6" customHeight="1">
      <c r="A10" s="306"/>
      <c r="B10" s="306"/>
      <c r="C10" s="306"/>
      <c r="D10" s="306"/>
      <c r="E10" s="306"/>
      <c r="F10" s="306"/>
    </row>
    <row r="11" spans="1:6" ht="12" customHeight="1">
      <c r="A11" s="14"/>
      <c r="B11" s="14"/>
      <c r="C11" s="14"/>
      <c r="D11" s="15"/>
      <c r="E11" s="15"/>
    </row>
    <row r="12" spans="1:6" ht="18.75">
      <c r="A12" s="14"/>
      <c r="B12" s="14"/>
      <c r="C12" s="14"/>
      <c r="D12" s="15"/>
      <c r="E12" s="15"/>
      <c r="F12" s="291" t="s">
        <v>0</v>
      </c>
    </row>
    <row r="13" spans="1:6" ht="18.75">
      <c r="A13" s="57" t="s">
        <v>154</v>
      </c>
      <c r="B13" s="58" t="s">
        <v>155</v>
      </c>
      <c r="C13" s="58" t="s">
        <v>156</v>
      </c>
      <c r="D13" s="4">
        <v>2025</v>
      </c>
      <c r="E13" s="4">
        <v>2026</v>
      </c>
      <c r="F13" s="4">
        <v>2027</v>
      </c>
    </row>
    <row r="14" spans="1:6" ht="18.75">
      <c r="A14" s="72" t="s">
        <v>157</v>
      </c>
      <c r="B14" s="74">
        <v>0</v>
      </c>
      <c r="C14" s="74">
        <v>0</v>
      </c>
      <c r="D14" s="73">
        <v>0</v>
      </c>
      <c r="E14" s="75">
        <v>534400</v>
      </c>
      <c r="F14" s="75">
        <v>1126850</v>
      </c>
    </row>
    <row r="15" spans="1:6" ht="18.75">
      <c r="A15" s="16" t="s">
        <v>31</v>
      </c>
      <c r="B15" s="62">
        <v>1</v>
      </c>
      <c r="C15" s="62">
        <v>0</v>
      </c>
      <c r="D15" s="26">
        <f>D16+D17+D18+D22+D23+D24</f>
        <v>10959719</v>
      </c>
      <c r="E15" s="26">
        <v>6095014</v>
      </c>
      <c r="F15" s="26">
        <v>5646339</v>
      </c>
    </row>
    <row r="16" spans="1:6" ht="37.5">
      <c r="A16" s="69" t="s">
        <v>77</v>
      </c>
      <c r="B16" s="63">
        <v>1</v>
      </c>
      <c r="C16" s="63">
        <v>2</v>
      </c>
      <c r="D16" s="27">
        <f>'прил №5'!O11</f>
        <v>1692576.3800000001</v>
      </c>
      <c r="E16" s="27">
        <v>1497300</v>
      </c>
      <c r="F16" s="27">
        <v>1497300</v>
      </c>
    </row>
    <row r="17" spans="1:9" ht="56.25">
      <c r="A17" s="69" t="s">
        <v>76</v>
      </c>
      <c r="B17" s="63">
        <v>1</v>
      </c>
      <c r="C17" s="63">
        <v>4</v>
      </c>
      <c r="D17" s="27">
        <f>'прил №5'!O19</f>
        <v>8700923.6199999992</v>
      </c>
      <c r="E17" s="27">
        <v>4452295</v>
      </c>
      <c r="F17" s="27">
        <v>4003620</v>
      </c>
      <c r="G17" s="18"/>
    </row>
    <row r="18" spans="1:9" ht="72.599999999999994" customHeight="1">
      <c r="A18" s="69" t="s">
        <v>60</v>
      </c>
      <c r="B18" s="63">
        <v>1</v>
      </c>
      <c r="C18" s="63">
        <v>6</v>
      </c>
      <c r="D18" s="27">
        <f>'прил №5'!O35</f>
        <v>116314</v>
      </c>
      <c r="E18" s="27">
        <v>116314</v>
      </c>
      <c r="F18" s="27">
        <v>116314</v>
      </c>
      <c r="G18" s="18"/>
    </row>
    <row r="19" spans="1:9" ht="18.75" hidden="1">
      <c r="A19" s="19" t="s">
        <v>32</v>
      </c>
      <c r="B19" s="63">
        <v>1</v>
      </c>
      <c r="C19" s="63">
        <v>13</v>
      </c>
      <c r="D19" s="27" t="e">
        <f>#REF!</f>
        <v>#REF!</v>
      </c>
      <c r="E19" s="27" t="e">
        <f>#REF!</f>
        <v>#REF!</v>
      </c>
      <c r="F19" s="27" t="e">
        <f>#REF!</f>
        <v>#REF!</v>
      </c>
    </row>
    <row r="20" spans="1:9" ht="18.75" hidden="1">
      <c r="A20" s="16" t="s">
        <v>33</v>
      </c>
      <c r="B20" s="63">
        <v>2</v>
      </c>
      <c r="C20" s="63">
        <v>0</v>
      </c>
      <c r="D20" s="26" t="e">
        <f>D21</f>
        <v>#REF!</v>
      </c>
      <c r="E20" s="26" t="e">
        <f>E21</f>
        <v>#REF!</v>
      </c>
      <c r="F20" s="26" t="e">
        <f>F21</f>
        <v>#REF!</v>
      </c>
    </row>
    <row r="21" spans="1:9" ht="18.75" hidden="1">
      <c r="A21" s="19" t="s">
        <v>34</v>
      </c>
      <c r="B21" s="63">
        <v>2</v>
      </c>
      <c r="C21" s="63">
        <v>3</v>
      </c>
      <c r="D21" s="27" t="e">
        <f>#REF!</f>
        <v>#REF!</v>
      </c>
      <c r="E21" s="27" t="e">
        <f>#REF!</f>
        <v>#REF!</v>
      </c>
      <c r="F21" s="27" t="e">
        <f>#REF!</f>
        <v>#REF!</v>
      </c>
    </row>
    <row r="22" spans="1:9" ht="37.5">
      <c r="A22" s="19" t="s">
        <v>191</v>
      </c>
      <c r="B22" s="63">
        <v>1</v>
      </c>
      <c r="C22" s="63">
        <v>7</v>
      </c>
      <c r="D22" s="27">
        <f>'прил №5'!O41</f>
        <v>420800</v>
      </c>
      <c r="E22" s="27">
        <v>0</v>
      </c>
      <c r="F22" s="27">
        <v>0</v>
      </c>
    </row>
    <row r="23" spans="1:9" ht="18.75">
      <c r="A23" s="19" t="s">
        <v>158</v>
      </c>
      <c r="B23" s="63">
        <v>1</v>
      </c>
      <c r="C23" s="63">
        <v>11</v>
      </c>
      <c r="D23" s="27">
        <f>'прил №5'!O46</f>
        <v>15000</v>
      </c>
      <c r="E23" s="27">
        <v>15000</v>
      </c>
      <c r="F23" s="27">
        <v>15000</v>
      </c>
      <c r="I23" s="78"/>
    </row>
    <row r="24" spans="1:9" ht="18.75">
      <c r="A24" s="19" t="s">
        <v>32</v>
      </c>
      <c r="B24" s="66">
        <v>1</v>
      </c>
      <c r="C24" s="66">
        <v>13</v>
      </c>
      <c r="D24" s="27">
        <f>'прил №5'!O51</f>
        <v>14105</v>
      </c>
      <c r="E24" s="27">
        <v>14105</v>
      </c>
      <c r="F24" s="27">
        <v>14105</v>
      </c>
    </row>
    <row r="25" spans="1:9" s="23" customFormat="1" ht="22.5" customHeight="1">
      <c r="A25" s="16" t="s">
        <v>33</v>
      </c>
      <c r="B25" s="64">
        <v>2</v>
      </c>
      <c r="C25" s="64">
        <v>0</v>
      </c>
      <c r="D25" s="26">
        <f>D26</f>
        <v>460280.33999999997</v>
      </c>
      <c r="E25" s="26">
        <v>499975.64</v>
      </c>
      <c r="F25" s="26">
        <v>517927.77</v>
      </c>
    </row>
    <row r="26" spans="1:9" s="21" customFormat="1" ht="18.75">
      <c r="A26" s="22" t="s">
        <v>34</v>
      </c>
      <c r="B26" s="65">
        <v>2</v>
      </c>
      <c r="C26" s="65">
        <v>3</v>
      </c>
      <c r="D26" s="26">
        <f>'прил №5'!O60</f>
        <v>460280.33999999997</v>
      </c>
      <c r="E26" s="26">
        <v>499975.64</v>
      </c>
      <c r="F26" s="26">
        <v>517927.77</v>
      </c>
    </row>
    <row r="27" spans="1:9" ht="37.5">
      <c r="A27" s="17" t="s">
        <v>78</v>
      </c>
      <c r="B27" s="67">
        <v>3</v>
      </c>
      <c r="C27" s="67">
        <v>0</v>
      </c>
      <c r="D27" s="28">
        <f>D28+D29</f>
        <v>760000</v>
      </c>
      <c r="E27" s="28">
        <f>E28+E29</f>
        <v>210000</v>
      </c>
      <c r="F27" s="28">
        <f>F28+F29</f>
        <v>210000</v>
      </c>
    </row>
    <row r="28" spans="1:9" ht="46.15" customHeight="1">
      <c r="A28" s="19" t="s">
        <v>137</v>
      </c>
      <c r="B28" s="66">
        <v>3</v>
      </c>
      <c r="C28" s="66">
        <v>10</v>
      </c>
      <c r="D28" s="29">
        <f>'прил №5'!O71</f>
        <v>750000</v>
      </c>
      <c r="E28" s="29">
        <v>200000</v>
      </c>
      <c r="F28" s="29">
        <v>200000</v>
      </c>
    </row>
    <row r="29" spans="1:9" ht="39.75" customHeight="1">
      <c r="A29" s="59" t="s">
        <v>44</v>
      </c>
      <c r="B29" s="60">
        <v>3</v>
      </c>
      <c r="C29" s="60">
        <v>14</v>
      </c>
      <c r="D29" s="29">
        <f>'прил №5'!O79</f>
        <v>10000</v>
      </c>
      <c r="E29" s="29">
        <v>10000</v>
      </c>
      <c r="F29" s="29">
        <v>10000</v>
      </c>
    </row>
    <row r="30" spans="1:9" ht="21.75" customHeight="1">
      <c r="A30" s="16" t="s">
        <v>41</v>
      </c>
      <c r="B30" s="66">
        <v>4</v>
      </c>
      <c r="C30" s="66">
        <v>0</v>
      </c>
      <c r="D30" s="28">
        <f>D31</f>
        <v>7474051.4800000004</v>
      </c>
      <c r="E30" s="28">
        <v>1989000</v>
      </c>
      <c r="F30" s="28">
        <v>2637000</v>
      </c>
    </row>
    <row r="31" spans="1:9" s="20" customFormat="1" ht="18.75">
      <c r="A31" s="19" t="s">
        <v>62</v>
      </c>
      <c r="B31" s="66">
        <v>4</v>
      </c>
      <c r="C31" s="66">
        <v>9</v>
      </c>
      <c r="D31" s="28">
        <f>'прил №5'!O87</f>
        <v>7474051.4800000004</v>
      </c>
      <c r="E31" s="28">
        <v>1989000</v>
      </c>
      <c r="F31" s="28">
        <v>2637000</v>
      </c>
    </row>
    <row r="32" spans="1:9" ht="22.5" customHeight="1">
      <c r="A32" s="16" t="s">
        <v>35</v>
      </c>
      <c r="B32" s="66">
        <v>5</v>
      </c>
      <c r="C32" s="66">
        <v>0</v>
      </c>
      <c r="D32" s="28">
        <f>D33+D34+D35</f>
        <v>5168119.78</v>
      </c>
      <c r="E32" s="28">
        <v>2042734</v>
      </c>
      <c r="F32" s="28">
        <v>2626111</v>
      </c>
    </row>
    <row r="33" spans="1:6" ht="18.75">
      <c r="A33" s="19" t="s">
        <v>43</v>
      </c>
      <c r="B33" s="66">
        <v>5</v>
      </c>
      <c r="C33" s="66">
        <v>1</v>
      </c>
      <c r="D33" s="29">
        <f>'прил №5'!O104</f>
        <v>60000</v>
      </c>
      <c r="E33" s="29">
        <v>60000</v>
      </c>
      <c r="F33" s="29">
        <v>60000</v>
      </c>
    </row>
    <row r="34" spans="1:6" ht="18.75">
      <c r="A34" s="19" t="s">
        <v>178</v>
      </c>
      <c r="B34" s="66">
        <v>5</v>
      </c>
      <c r="C34" s="66">
        <v>2</v>
      </c>
      <c r="D34" s="29">
        <f>'прил №5'!O110</f>
        <v>72800</v>
      </c>
      <c r="E34" s="29">
        <v>0</v>
      </c>
      <c r="F34" s="29">
        <v>0</v>
      </c>
    </row>
    <row r="35" spans="1:6" ht="18.75">
      <c r="A35" s="19" t="s">
        <v>36</v>
      </c>
      <c r="B35" s="66">
        <v>5</v>
      </c>
      <c r="C35" s="66">
        <v>3</v>
      </c>
      <c r="D35" s="61">
        <f>'прил №5'!O117</f>
        <v>5035319.78</v>
      </c>
      <c r="E35" s="61">
        <v>1982734</v>
      </c>
      <c r="F35" s="61">
        <v>2566111</v>
      </c>
    </row>
    <row r="36" spans="1:6" ht="25.5" customHeight="1">
      <c r="A36" s="16" t="s">
        <v>61</v>
      </c>
      <c r="B36" s="66">
        <v>8</v>
      </c>
      <c r="C36" s="66">
        <v>0</v>
      </c>
      <c r="D36" s="28">
        <f>D37</f>
        <v>9489591</v>
      </c>
      <c r="E36" s="28">
        <v>10101852</v>
      </c>
      <c r="F36" s="28">
        <v>10150700</v>
      </c>
    </row>
    <row r="37" spans="1:6" ht="18.75">
      <c r="A37" s="19" t="s">
        <v>37</v>
      </c>
      <c r="B37" s="66">
        <v>8</v>
      </c>
      <c r="C37" s="66">
        <v>1</v>
      </c>
      <c r="D37" s="28">
        <f>'прил №5'!O125</f>
        <v>9489591</v>
      </c>
      <c r="E37" s="28">
        <v>10101852</v>
      </c>
      <c r="F37" s="28">
        <v>10150700</v>
      </c>
    </row>
    <row r="38" spans="1:6" ht="18.75">
      <c r="A38" s="16" t="s">
        <v>173</v>
      </c>
      <c r="B38" s="66">
        <v>10</v>
      </c>
      <c r="C38" s="66">
        <v>0</v>
      </c>
      <c r="D38" s="29">
        <f>D39</f>
        <v>90000</v>
      </c>
      <c r="E38" s="29">
        <v>90000</v>
      </c>
      <c r="F38" s="29">
        <v>90000</v>
      </c>
    </row>
    <row r="39" spans="1:6" ht="18.75">
      <c r="A39" s="19" t="s">
        <v>174</v>
      </c>
      <c r="B39" s="66">
        <v>10</v>
      </c>
      <c r="C39" s="66">
        <v>1</v>
      </c>
      <c r="D39" s="29">
        <f>'прил №5'!O138</f>
        <v>90000</v>
      </c>
      <c r="E39" s="29">
        <v>90000</v>
      </c>
      <c r="F39" s="29">
        <v>90000</v>
      </c>
    </row>
    <row r="40" spans="1:6" ht="27" customHeight="1">
      <c r="A40" s="56" t="s">
        <v>38</v>
      </c>
      <c r="B40" s="66">
        <v>11</v>
      </c>
      <c r="C40" s="66">
        <v>0</v>
      </c>
      <c r="D40" s="28">
        <f>D41</f>
        <v>50000</v>
      </c>
      <c r="E40" s="28">
        <f>E41</f>
        <v>50000</v>
      </c>
      <c r="F40" s="28">
        <f>F41</f>
        <v>50000</v>
      </c>
    </row>
    <row r="41" spans="1:6" ht="18.75">
      <c r="A41" s="70" t="s">
        <v>39</v>
      </c>
      <c r="B41" s="68">
        <v>11</v>
      </c>
      <c r="C41" s="68">
        <v>1</v>
      </c>
      <c r="D41" s="29">
        <f>'прил №5'!O147</f>
        <v>50000</v>
      </c>
      <c r="E41" s="29">
        <v>50000</v>
      </c>
      <c r="F41" s="29">
        <v>50000</v>
      </c>
    </row>
    <row r="42" spans="1:6" ht="33" customHeight="1">
      <c r="A42" s="16" t="s">
        <v>40</v>
      </c>
      <c r="B42" s="71" t="s">
        <v>80</v>
      </c>
      <c r="C42" s="71" t="s">
        <v>80</v>
      </c>
      <c r="D42" s="28">
        <f>D15+D25+D27+D30+D32+D36+D40+D38</f>
        <v>34451761.600000001</v>
      </c>
      <c r="E42" s="28">
        <f>E15+E25+E27+E30+E32+E36+E40+E38+E14</f>
        <v>21612975.640000001</v>
      </c>
      <c r="F42" s="28">
        <f>F14+F15+F25+F30+F32+F36+F38+F40+F27</f>
        <v>23054927.77</v>
      </c>
    </row>
  </sheetData>
  <mergeCells count="6">
    <mergeCell ref="A8:F10"/>
    <mergeCell ref="D4:F4"/>
    <mergeCell ref="D1:F1"/>
    <mergeCell ref="D2:F2"/>
    <mergeCell ref="D3:F3"/>
    <mergeCell ref="D5:F5"/>
  </mergeCells>
  <phoneticPr fontId="5" type="noConversion"/>
  <pageMargins left="0.78740157480314965" right="0.78740157480314965" top="0.78740157480314965" bottom="0.78740157480314965" header="0" footer="0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126"/>
  <sheetViews>
    <sheetView topLeftCell="A4" zoomScale="85" zoomScaleNormal="85" workbookViewId="0">
      <selection activeCell="C95" sqref="C95:I95"/>
    </sheetView>
  </sheetViews>
  <sheetFormatPr defaultRowHeight="12.75"/>
  <cols>
    <col min="1" max="5" width="0.5703125" style="161" customWidth="1"/>
    <col min="6" max="6" width="15.28515625" style="161" customWidth="1"/>
    <col min="7" max="7" width="15.7109375" style="161" customWidth="1"/>
    <col min="8" max="8" width="15.140625" style="161" customWidth="1"/>
    <col min="9" max="9" width="14.28515625" style="161" customWidth="1"/>
    <col min="10" max="10" width="5.28515625" style="161" customWidth="1"/>
    <col min="11" max="11" width="3.7109375" style="161" customWidth="1"/>
    <col min="12" max="12" width="13.5703125" style="161" customWidth="1"/>
    <col min="13" max="13" width="9.140625" style="161"/>
    <col min="14" max="14" width="15.7109375" style="161" customWidth="1"/>
    <col min="15" max="15" width="17.42578125" style="161" customWidth="1"/>
    <col min="16" max="16" width="16" style="161" customWidth="1"/>
  </cols>
  <sheetData>
    <row r="1" spans="1:16" ht="97.5" customHeight="1">
      <c r="A1" s="139"/>
      <c r="B1" s="141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8"/>
      <c r="O1" s="308" t="s">
        <v>311</v>
      </c>
      <c r="P1" s="308"/>
    </row>
    <row r="2" spans="1:16" ht="15.75">
      <c r="A2" s="140"/>
      <c r="B2" s="141"/>
      <c r="C2" s="157"/>
      <c r="D2" s="157"/>
      <c r="E2" s="157"/>
      <c r="F2" s="361" t="s">
        <v>206</v>
      </c>
      <c r="G2" s="361"/>
      <c r="H2" s="361"/>
      <c r="I2" s="361"/>
      <c r="J2" s="361"/>
      <c r="K2" s="361"/>
      <c r="L2" s="361"/>
      <c r="M2" s="361"/>
      <c r="N2" s="361"/>
      <c r="O2" s="361"/>
      <c r="P2" s="361"/>
    </row>
    <row r="3" spans="1:16" ht="68.25" customHeight="1">
      <c r="A3" s="142"/>
      <c r="B3" s="142"/>
      <c r="C3" s="157"/>
      <c r="D3" s="157"/>
      <c r="E3" s="157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</row>
    <row r="4" spans="1:16" ht="8.25" customHeight="1">
      <c r="A4" s="142"/>
      <c r="B4" s="142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</row>
    <row r="5" spans="1:16" ht="16.5" thickBot="1">
      <c r="A5" s="100" t="s">
        <v>207</v>
      </c>
      <c r="B5" s="100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60" t="s">
        <v>208</v>
      </c>
    </row>
    <row r="6" spans="1:16" ht="28.5">
      <c r="A6" s="356" t="s">
        <v>209</v>
      </c>
      <c r="B6" s="357"/>
      <c r="C6" s="357"/>
      <c r="D6" s="357"/>
      <c r="E6" s="357"/>
      <c r="F6" s="357"/>
      <c r="G6" s="357"/>
      <c r="H6" s="357"/>
      <c r="I6" s="357"/>
      <c r="J6" s="111" t="s">
        <v>155</v>
      </c>
      <c r="K6" s="111" t="s">
        <v>156</v>
      </c>
      <c r="L6" s="112" t="s">
        <v>210</v>
      </c>
      <c r="M6" s="112" t="s">
        <v>211</v>
      </c>
      <c r="N6" s="113">
        <v>2025</v>
      </c>
      <c r="O6" s="113">
        <v>2026</v>
      </c>
      <c r="P6" s="173">
        <v>2027</v>
      </c>
    </row>
    <row r="7" spans="1:16" ht="14.25">
      <c r="A7" s="358" t="s">
        <v>212</v>
      </c>
      <c r="B7" s="359"/>
      <c r="C7" s="359"/>
      <c r="D7" s="359"/>
      <c r="E7" s="359"/>
      <c r="F7" s="359"/>
      <c r="G7" s="359"/>
      <c r="H7" s="359"/>
      <c r="I7" s="360"/>
      <c r="J7" s="105">
        <v>0</v>
      </c>
      <c r="K7" s="105">
        <v>0</v>
      </c>
      <c r="L7" s="124">
        <v>0</v>
      </c>
      <c r="M7" s="162">
        <v>0</v>
      </c>
      <c r="N7" s="166">
        <v>0</v>
      </c>
      <c r="O7" s="167">
        <v>534400</v>
      </c>
      <c r="P7" s="168">
        <v>1126850</v>
      </c>
    </row>
    <row r="8" spans="1:16" ht="14.25">
      <c r="A8" s="362" t="s">
        <v>213</v>
      </c>
      <c r="B8" s="363"/>
      <c r="C8" s="363"/>
      <c r="D8" s="363"/>
      <c r="E8" s="363"/>
      <c r="F8" s="363"/>
      <c r="G8" s="363"/>
      <c r="H8" s="363"/>
      <c r="I8" s="363"/>
      <c r="J8" s="105">
        <v>1</v>
      </c>
      <c r="K8" s="105">
        <v>0</v>
      </c>
      <c r="L8" s="118">
        <v>0</v>
      </c>
      <c r="M8" s="162">
        <v>0</v>
      </c>
      <c r="N8" s="169">
        <f>N9+N15+N25+N31+N36+N41</f>
        <v>10959719</v>
      </c>
      <c r="O8" s="169">
        <v>6095014</v>
      </c>
      <c r="P8" s="169">
        <v>5646339</v>
      </c>
    </row>
    <row r="9" spans="1:16" ht="29.25" customHeight="1">
      <c r="A9" s="106"/>
      <c r="B9" s="101"/>
      <c r="C9" s="318" t="s">
        <v>77</v>
      </c>
      <c r="D9" s="319"/>
      <c r="E9" s="319"/>
      <c r="F9" s="319"/>
      <c r="G9" s="319"/>
      <c r="H9" s="319"/>
      <c r="I9" s="320"/>
      <c r="J9" s="105">
        <v>1</v>
      </c>
      <c r="K9" s="105">
        <v>2</v>
      </c>
      <c r="L9" s="118">
        <v>0</v>
      </c>
      <c r="M9" s="162">
        <v>0</v>
      </c>
      <c r="N9" s="169">
        <f>N10</f>
        <v>1692576.3800000001</v>
      </c>
      <c r="O9" s="169">
        <v>1497300</v>
      </c>
      <c r="P9" s="169">
        <v>1497300</v>
      </c>
    </row>
    <row r="10" spans="1:16" ht="62.25" customHeight="1">
      <c r="A10" s="106"/>
      <c r="B10" s="101"/>
      <c r="C10" s="318" t="s">
        <v>214</v>
      </c>
      <c r="D10" s="319"/>
      <c r="E10" s="319"/>
      <c r="F10" s="319"/>
      <c r="G10" s="319"/>
      <c r="H10" s="319"/>
      <c r="I10" s="320"/>
      <c r="J10" s="105">
        <v>1</v>
      </c>
      <c r="K10" s="105">
        <v>2</v>
      </c>
      <c r="L10" s="137">
        <v>6200000000</v>
      </c>
      <c r="M10" s="162">
        <v>0</v>
      </c>
      <c r="N10" s="169">
        <f>N11</f>
        <v>1692576.3800000001</v>
      </c>
      <c r="O10" s="169">
        <v>1497300</v>
      </c>
      <c r="P10" s="169">
        <v>1497300</v>
      </c>
    </row>
    <row r="11" spans="1:16" ht="14.25">
      <c r="A11" s="106"/>
      <c r="B11" s="101"/>
      <c r="C11" s="318" t="s">
        <v>215</v>
      </c>
      <c r="D11" s="319"/>
      <c r="E11" s="319"/>
      <c r="F11" s="319"/>
      <c r="G11" s="319"/>
      <c r="H11" s="319"/>
      <c r="I11" s="320"/>
      <c r="J11" s="105">
        <v>1</v>
      </c>
      <c r="K11" s="105">
        <v>2</v>
      </c>
      <c r="L11" s="130">
        <v>6240000000</v>
      </c>
      <c r="M11" s="162">
        <v>0</v>
      </c>
      <c r="N11" s="169">
        <f>N12</f>
        <v>1692576.3800000001</v>
      </c>
      <c r="O11" s="169">
        <v>1497300</v>
      </c>
      <c r="P11" s="169">
        <v>1497300</v>
      </c>
    </row>
    <row r="12" spans="1:16" ht="29.25" customHeight="1">
      <c r="A12" s="116"/>
      <c r="B12" s="117"/>
      <c r="C12" s="126"/>
      <c r="D12" s="347" t="s">
        <v>216</v>
      </c>
      <c r="E12" s="348"/>
      <c r="F12" s="348"/>
      <c r="G12" s="348"/>
      <c r="H12" s="348"/>
      <c r="I12" s="349"/>
      <c r="J12" s="114">
        <v>1</v>
      </c>
      <c r="K12" s="114">
        <v>2</v>
      </c>
      <c r="L12" s="127">
        <v>6240500000</v>
      </c>
      <c r="M12" s="163">
        <v>0</v>
      </c>
      <c r="N12" s="169">
        <f>N13</f>
        <v>1692576.3800000001</v>
      </c>
      <c r="O12" s="169">
        <v>1497300</v>
      </c>
      <c r="P12" s="169">
        <v>1497300</v>
      </c>
    </row>
    <row r="13" spans="1:16" ht="15">
      <c r="A13" s="106"/>
      <c r="B13" s="101"/>
      <c r="C13" s="107"/>
      <c r="D13" s="108"/>
      <c r="E13" s="355" t="s">
        <v>217</v>
      </c>
      <c r="F13" s="355"/>
      <c r="G13" s="355"/>
      <c r="H13" s="355"/>
      <c r="I13" s="355"/>
      <c r="J13" s="104">
        <v>1</v>
      </c>
      <c r="K13" s="104">
        <v>2</v>
      </c>
      <c r="L13" s="119">
        <v>6240510010</v>
      </c>
      <c r="M13" s="164">
        <v>0</v>
      </c>
      <c r="N13" s="169">
        <f>N14</f>
        <v>1692576.3800000001</v>
      </c>
      <c r="O13" s="169">
        <v>1497300</v>
      </c>
      <c r="P13" s="169">
        <v>1497300</v>
      </c>
    </row>
    <row r="14" spans="1:16" ht="28.5" customHeight="1">
      <c r="A14" s="106"/>
      <c r="B14" s="101"/>
      <c r="C14" s="107"/>
      <c r="D14" s="108"/>
      <c r="E14" s="108"/>
      <c r="F14" s="355" t="s">
        <v>218</v>
      </c>
      <c r="G14" s="355"/>
      <c r="H14" s="355"/>
      <c r="I14" s="355"/>
      <c r="J14" s="104">
        <v>1</v>
      </c>
      <c r="K14" s="104">
        <v>2</v>
      </c>
      <c r="L14" s="119">
        <v>6240510010</v>
      </c>
      <c r="M14" s="164" t="s">
        <v>219</v>
      </c>
      <c r="N14" s="169">
        <f>'прил №5'!O16</f>
        <v>1692576.3800000001</v>
      </c>
      <c r="O14" s="169">
        <v>1497300</v>
      </c>
      <c r="P14" s="169">
        <v>1497300</v>
      </c>
    </row>
    <row r="15" spans="1:16" ht="48.75" customHeight="1">
      <c r="A15" s="102"/>
      <c r="B15" s="110"/>
      <c r="C15" s="318" t="s">
        <v>76</v>
      </c>
      <c r="D15" s="319"/>
      <c r="E15" s="319"/>
      <c r="F15" s="319"/>
      <c r="G15" s="319"/>
      <c r="H15" s="319"/>
      <c r="I15" s="320"/>
      <c r="J15" s="105">
        <v>1</v>
      </c>
      <c r="K15" s="105">
        <v>4</v>
      </c>
      <c r="L15" s="118">
        <v>0</v>
      </c>
      <c r="M15" s="162">
        <v>0</v>
      </c>
      <c r="N15" s="169">
        <f>N16</f>
        <v>8700923.6199999992</v>
      </c>
      <c r="O15" s="169">
        <v>4452295</v>
      </c>
      <c r="P15" s="169">
        <v>4003620</v>
      </c>
    </row>
    <row r="16" spans="1:16" ht="60.75" customHeight="1">
      <c r="A16" s="102"/>
      <c r="B16" s="110"/>
      <c r="C16" s="318" t="s">
        <v>214</v>
      </c>
      <c r="D16" s="330"/>
      <c r="E16" s="330"/>
      <c r="F16" s="330"/>
      <c r="G16" s="330"/>
      <c r="H16" s="330"/>
      <c r="I16" s="331"/>
      <c r="J16" s="105">
        <v>1</v>
      </c>
      <c r="K16" s="105">
        <v>4</v>
      </c>
      <c r="L16" s="137">
        <v>6200000000</v>
      </c>
      <c r="M16" s="162">
        <v>0</v>
      </c>
      <c r="N16" s="169">
        <f>N17</f>
        <v>8700923.6199999992</v>
      </c>
      <c r="O16" s="169">
        <v>4452295</v>
      </c>
      <c r="P16" s="169">
        <v>4003620</v>
      </c>
    </row>
    <row r="17" spans="1:16" ht="14.25">
      <c r="A17" s="102"/>
      <c r="B17" s="110"/>
      <c r="C17" s="318" t="s">
        <v>215</v>
      </c>
      <c r="D17" s="319"/>
      <c r="E17" s="319"/>
      <c r="F17" s="319"/>
      <c r="G17" s="319"/>
      <c r="H17" s="319"/>
      <c r="I17" s="320"/>
      <c r="J17" s="105">
        <v>1</v>
      </c>
      <c r="K17" s="105">
        <v>4</v>
      </c>
      <c r="L17" s="130">
        <v>6240000000</v>
      </c>
      <c r="M17" s="162">
        <v>0</v>
      </c>
      <c r="N17" s="169">
        <f>N18</f>
        <v>8700923.6199999992</v>
      </c>
      <c r="O17" s="169">
        <v>4452295</v>
      </c>
      <c r="P17" s="169">
        <v>4003620</v>
      </c>
    </row>
    <row r="18" spans="1:16" ht="29.25" customHeight="1">
      <c r="A18" s="102"/>
      <c r="B18" s="110"/>
      <c r="C18" s="109"/>
      <c r="D18" s="324" t="s">
        <v>216</v>
      </c>
      <c r="E18" s="325"/>
      <c r="F18" s="325"/>
      <c r="G18" s="325"/>
      <c r="H18" s="325"/>
      <c r="I18" s="326"/>
      <c r="J18" s="104">
        <v>1</v>
      </c>
      <c r="K18" s="104">
        <v>4</v>
      </c>
      <c r="L18" s="119">
        <v>6240500000</v>
      </c>
      <c r="M18" s="164">
        <v>0</v>
      </c>
      <c r="N18" s="169">
        <f>N19+N23</f>
        <v>8700923.6199999992</v>
      </c>
      <c r="O18" s="169">
        <v>4452295</v>
      </c>
      <c r="P18" s="169">
        <v>4003620</v>
      </c>
    </row>
    <row r="19" spans="1:16" ht="15">
      <c r="A19" s="102"/>
      <c r="B19" s="110"/>
      <c r="C19" s="109"/>
      <c r="D19" s="103"/>
      <c r="E19" s="312" t="s">
        <v>220</v>
      </c>
      <c r="F19" s="313"/>
      <c r="G19" s="313"/>
      <c r="H19" s="313"/>
      <c r="I19" s="314"/>
      <c r="J19" s="104">
        <v>1</v>
      </c>
      <c r="K19" s="104">
        <v>4</v>
      </c>
      <c r="L19" s="120">
        <v>6240510020</v>
      </c>
      <c r="M19" s="164">
        <v>0</v>
      </c>
      <c r="N19" s="170">
        <f>N20+N21+N22</f>
        <v>8583123.6199999992</v>
      </c>
      <c r="O19" s="170">
        <v>4334495</v>
      </c>
      <c r="P19" s="170">
        <v>3885820</v>
      </c>
    </row>
    <row r="20" spans="1:16" ht="30" customHeight="1">
      <c r="A20" s="102"/>
      <c r="B20" s="110"/>
      <c r="C20" s="109"/>
      <c r="D20" s="103"/>
      <c r="E20" s="103"/>
      <c r="F20" s="335" t="s">
        <v>218</v>
      </c>
      <c r="G20" s="335"/>
      <c r="H20" s="335"/>
      <c r="I20" s="335"/>
      <c r="J20" s="104">
        <v>1</v>
      </c>
      <c r="K20" s="104">
        <v>4</v>
      </c>
      <c r="L20" s="119">
        <v>6240510020</v>
      </c>
      <c r="M20" s="164" t="s">
        <v>219</v>
      </c>
      <c r="N20" s="170">
        <f>'прил №5'!O24</f>
        <v>4481930.2799999993</v>
      </c>
      <c r="O20" s="170">
        <v>3229495</v>
      </c>
      <c r="P20" s="170">
        <v>2780820</v>
      </c>
    </row>
    <row r="21" spans="1:16" ht="30.75" customHeight="1">
      <c r="A21" s="102"/>
      <c r="B21" s="110"/>
      <c r="C21" s="109"/>
      <c r="D21" s="103"/>
      <c r="E21" s="103"/>
      <c r="F21" s="312" t="s">
        <v>221</v>
      </c>
      <c r="G21" s="313"/>
      <c r="H21" s="313"/>
      <c r="I21" s="314"/>
      <c r="J21" s="104">
        <v>1</v>
      </c>
      <c r="K21" s="104">
        <v>4</v>
      </c>
      <c r="L21" s="119">
        <v>6240510020</v>
      </c>
      <c r="M21" s="164" t="s">
        <v>222</v>
      </c>
      <c r="N21" s="170">
        <f>'прил №5'!O27</f>
        <v>4061193.34</v>
      </c>
      <c r="O21" s="170">
        <v>1065000</v>
      </c>
      <c r="P21" s="170">
        <v>1065000</v>
      </c>
    </row>
    <row r="22" spans="1:16" ht="15">
      <c r="A22" s="102"/>
      <c r="B22" s="110"/>
      <c r="C22" s="109"/>
      <c r="D22" s="103"/>
      <c r="E22" s="103"/>
      <c r="F22" s="335" t="s">
        <v>223</v>
      </c>
      <c r="G22" s="335"/>
      <c r="H22" s="335"/>
      <c r="I22" s="335"/>
      <c r="J22" s="104">
        <v>1</v>
      </c>
      <c r="K22" s="104">
        <v>4</v>
      </c>
      <c r="L22" s="119">
        <v>6240510020</v>
      </c>
      <c r="M22" s="164" t="s">
        <v>224</v>
      </c>
      <c r="N22" s="170">
        <f>'прил №5'!O30</f>
        <v>40000</v>
      </c>
      <c r="O22" s="170">
        <v>40000</v>
      </c>
      <c r="P22" s="170">
        <v>40000</v>
      </c>
    </row>
    <row r="23" spans="1:16" ht="75.75" customHeight="1">
      <c r="A23" s="102"/>
      <c r="B23" s="110"/>
      <c r="C23" s="109"/>
      <c r="D23" s="103"/>
      <c r="E23" s="103"/>
      <c r="F23" s="312" t="s">
        <v>225</v>
      </c>
      <c r="G23" s="313"/>
      <c r="H23" s="313"/>
      <c r="I23" s="314"/>
      <c r="J23" s="104">
        <v>1</v>
      </c>
      <c r="K23" s="104">
        <v>4</v>
      </c>
      <c r="L23" s="128" t="s">
        <v>226</v>
      </c>
      <c r="M23" s="164">
        <v>0</v>
      </c>
      <c r="N23" s="170">
        <f>N24</f>
        <v>117800</v>
      </c>
      <c r="O23" s="170">
        <v>117800</v>
      </c>
      <c r="P23" s="170">
        <v>117800</v>
      </c>
    </row>
    <row r="24" spans="1:16" ht="15">
      <c r="A24" s="102"/>
      <c r="B24" s="110"/>
      <c r="C24" s="109"/>
      <c r="D24" s="103"/>
      <c r="E24" s="103"/>
      <c r="F24" s="335" t="s">
        <v>126</v>
      </c>
      <c r="G24" s="335"/>
      <c r="H24" s="335"/>
      <c r="I24" s="335"/>
      <c r="J24" s="104">
        <v>1</v>
      </c>
      <c r="K24" s="104">
        <v>4</v>
      </c>
      <c r="L24" s="138" t="s">
        <v>226</v>
      </c>
      <c r="M24" s="164">
        <v>540</v>
      </c>
      <c r="N24" s="170">
        <f>'прил №5'!O34</f>
        <v>117800</v>
      </c>
      <c r="O24" s="170">
        <v>117800</v>
      </c>
      <c r="P24" s="170">
        <v>117800</v>
      </c>
    </row>
    <row r="25" spans="1:16" ht="48" customHeight="1">
      <c r="A25" s="176"/>
      <c r="B25" s="177"/>
      <c r="C25" s="318" t="s">
        <v>60</v>
      </c>
      <c r="D25" s="319"/>
      <c r="E25" s="319"/>
      <c r="F25" s="319"/>
      <c r="G25" s="319"/>
      <c r="H25" s="319"/>
      <c r="I25" s="320"/>
      <c r="J25" s="105">
        <v>1</v>
      </c>
      <c r="K25" s="105">
        <v>6</v>
      </c>
      <c r="L25" s="240">
        <v>0</v>
      </c>
      <c r="M25" s="162">
        <v>0</v>
      </c>
      <c r="N25" s="169">
        <f>N26</f>
        <v>116314</v>
      </c>
      <c r="O25" s="169">
        <v>116314</v>
      </c>
      <c r="P25" s="169">
        <v>116314</v>
      </c>
    </row>
    <row r="26" spans="1:16" ht="58.5" customHeight="1">
      <c r="A26" s="125"/>
      <c r="B26" s="110"/>
      <c r="C26" s="318" t="s">
        <v>214</v>
      </c>
      <c r="D26" s="319"/>
      <c r="E26" s="319"/>
      <c r="F26" s="319"/>
      <c r="G26" s="319"/>
      <c r="H26" s="319"/>
      <c r="I26" s="320"/>
      <c r="J26" s="105">
        <v>1</v>
      </c>
      <c r="K26" s="105">
        <v>6</v>
      </c>
      <c r="L26" s="241">
        <v>6200000000</v>
      </c>
      <c r="M26" s="162">
        <v>0</v>
      </c>
      <c r="N26" s="169">
        <f>N27</f>
        <v>116314</v>
      </c>
      <c r="O26" s="169">
        <v>116314</v>
      </c>
      <c r="P26" s="169">
        <v>116314</v>
      </c>
    </row>
    <row r="27" spans="1:16" ht="19.5" customHeight="1">
      <c r="A27" s="125"/>
      <c r="B27" s="110"/>
      <c r="C27" s="318" t="s">
        <v>215</v>
      </c>
      <c r="D27" s="319"/>
      <c r="E27" s="319"/>
      <c r="F27" s="319"/>
      <c r="G27" s="319"/>
      <c r="H27" s="319"/>
      <c r="I27" s="320"/>
      <c r="J27" s="105">
        <v>1</v>
      </c>
      <c r="K27" s="105">
        <v>6</v>
      </c>
      <c r="L27" s="241">
        <v>6240000000</v>
      </c>
      <c r="M27" s="162">
        <v>0</v>
      </c>
      <c r="N27" s="169">
        <f>N28</f>
        <v>116314</v>
      </c>
      <c r="O27" s="169">
        <v>116314</v>
      </c>
      <c r="P27" s="169">
        <v>116314</v>
      </c>
    </row>
    <row r="28" spans="1:16" ht="30" customHeight="1">
      <c r="A28" s="125"/>
      <c r="B28" s="110"/>
      <c r="C28" s="312" t="s">
        <v>216</v>
      </c>
      <c r="D28" s="313"/>
      <c r="E28" s="313"/>
      <c r="F28" s="313"/>
      <c r="G28" s="313"/>
      <c r="H28" s="313"/>
      <c r="I28" s="314"/>
      <c r="J28" s="104">
        <v>1</v>
      </c>
      <c r="K28" s="104">
        <v>6</v>
      </c>
      <c r="L28" s="129">
        <v>6240500000</v>
      </c>
      <c r="M28" s="164">
        <v>0</v>
      </c>
      <c r="N28" s="170">
        <f>N29</f>
        <v>116314</v>
      </c>
      <c r="O28" s="170">
        <v>116314</v>
      </c>
      <c r="P28" s="170">
        <v>116314</v>
      </c>
    </row>
    <row r="29" spans="1:16" ht="73.5" customHeight="1">
      <c r="A29" s="125"/>
      <c r="B29" s="110"/>
      <c r="C29" s="109"/>
      <c r="D29" s="103"/>
      <c r="E29" s="103"/>
      <c r="F29" s="335" t="s">
        <v>227</v>
      </c>
      <c r="G29" s="335"/>
      <c r="H29" s="335"/>
      <c r="I29" s="335"/>
      <c r="J29" s="104">
        <v>1</v>
      </c>
      <c r="K29" s="104">
        <v>6</v>
      </c>
      <c r="L29" s="138" t="s">
        <v>228</v>
      </c>
      <c r="M29" s="164">
        <v>0</v>
      </c>
      <c r="N29" s="170">
        <f>N30</f>
        <v>116314</v>
      </c>
      <c r="O29" s="170">
        <v>116314</v>
      </c>
      <c r="P29" s="170">
        <v>116314</v>
      </c>
    </row>
    <row r="30" spans="1:16" ht="18.75" customHeight="1">
      <c r="A30" s="125"/>
      <c r="B30" s="110"/>
      <c r="C30" s="109"/>
      <c r="D30" s="103"/>
      <c r="E30" s="103"/>
      <c r="F30" s="335" t="s">
        <v>126</v>
      </c>
      <c r="G30" s="335"/>
      <c r="H30" s="335"/>
      <c r="I30" s="335"/>
      <c r="J30" s="104">
        <v>1</v>
      </c>
      <c r="K30" s="104">
        <v>6</v>
      </c>
      <c r="L30" s="138" t="s">
        <v>228</v>
      </c>
      <c r="M30" s="164">
        <v>540</v>
      </c>
      <c r="N30" s="170">
        <f>'прил №5'!O40</f>
        <v>116314</v>
      </c>
      <c r="O30" s="170">
        <v>116314</v>
      </c>
      <c r="P30" s="170">
        <v>116314</v>
      </c>
    </row>
    <row r="31" spans="1:16" ht="29.25" customHeight="1">
      <c r="A31" s="350" t="s">
        <v>229</v>
      </c>
      <c r="B31" s="319"/>
      <c r="C31" s="319"/>
      <c r="D31" s="319"/>
      <c r="E31" s="319"/>
      <c r="F31" s="319"/>
      <c r="G31" s="319"/>
      <c r="H31" s="319"/>
      <c r="I31" s="320"/>
      <c r="J31" s="147">
        <v>1</v>
      </c>
      <c r="K31" s="147">
        <v>7</v>
      </c>
      <c r="L31" s="148">
        <v>0</v>
      </c>
      <c r="M31" s="162">
        <v>0</v>
      </c>
      <c r="N31" s="169">
        <f>N32</f>
        <v>420800</v>
      </c>
      <c r="O31" s="169">
        <v>0</v>
      </c>
      <c r="P31" s="169">
        <v>0</v>
      </c>
    </row>
    <row r="32" spans="1:16" ht="19.5" customHeight="1">
      <c r="A32" s="146"/>
      <c r="B32" s="143"/>
      <c r="C32" s="313" t="s">
        <v>230</v>
      </c>
      <c r="D32" s="313"/>
      <c r="E32" s="313"/>
      <c r="F32" s="313"/>
      <c r="G32" s="313"/>
      <c r="H32" s="313"/>
      <c r="I32" s="314"/>
      <c r="J32" s="147">
        <v>1</v>
      </c>
      <c r="K32" s="150">
        <v>7</v>
      </c>
      <c r="L32" s="148">
        <v>7700000000</v>
      </c>
      <c r="M32" s="162">
        <v>0</v>
      </c>
      <c r="N32" s="169">
        <f>N33</f>
        <v>420800</v>
      </c>
      <c r="O32" s="169">
        <v>0</v>
      </c>
      <c r="P32" s="169">
        <v>0</v>
      </c>
    </row>
    <row r="33" spans="1:16" ht="23.25" customHeight="1">
      <c r="A33" s="125"/>
      <c r="B33" s="178"/>
      <c r="C33" s="313" t="s">
        <v>231</v>
      </c>
      <c r="D33" s="313"/>
      <c r="E33" s="313"/>
      <c r="F33" s="313"/>
      <c r="G33" s="313"/>
      <c r="H33" s="313"/>
      <c r="I33" s="314"/>
      <c r="J33" s="144">
        <v>1</v>
      </c>
      <c r="K33" s="144">
        <v>7</v>
      </c>
      <c r="L33" s="145">
        <v>7720000000</v>
      </c>
      <c r="M33" s="164">
        <v>0</v>
      </c>
      <c r="N33" s="170">
        <f>N34</f>
        <v>420800</v>
      </c>
      <c r="O33" s="170">
        <v>0</v>
      </c>
      <c r="P33" s="170">
        <v>0</v>
      </c>
    </row>
    <row r="34" spans="1:16" ht="21.75" customHeight="1">
      <c r="A34" s="125"/>
      <c r="B34" s="110"/>
      <c r="C34" s="109"/>
      <c r="D34" s="103"/>
      <c r="E34" s="103"/>
      <c r="F34" s="312" t="s">
        <v>232</v>
      </c>
      <c r="G34" s="313"/>
      <c r="H34" s="313"/>
      <c r="I34" s="314"/>
      <c r="J34" s="144">
        <v>1</v>
      </c>
      <c r="K34" s="144">
        <v>7</v>
      </c>
      <c r="L34" s="145">
        <v>7720010050</v>
      </c>
      <c r="M34" s="164">
        <v>0</v>
      </c>
      <c r="N34" s="170">
        <f>N35</f>
        <v>420800</v>
      </c>
      <c r="O34" s="170">
        <v>0</v>
      </c>
      <c r="P34" s="170">
        <v>0</v>
      </c>
    </row>
    <row r="35" spans="1:16" ht="15.75" customHeight="1">
      <c r="A35" s="125"/>
      <c r="B35" s="110"/>
      <c r="C35" s="109"/>
      <c r="D35" s="103"/>
      <c r="E35" s="103"/>
      <c r="F35" s="312" t="s">
        <v>233</v>
      </c>
      <c r="G35" s="313"/>
      <c r="H35" s="313"/>
      <c r="I35" s="314"/>
      <c r="J35" s="144">
        <v>1</v>
      </c>
      <c r="K35" s="144">
        <v>7</v>
      </c>
      <c r="L35" s="145">
        <v>7720010050</v>
      </c>
      <c r="M35" s="164">
        <v>880</v>
      </c>
      <c r="N35" s="170">
        <f>'прил №5'!O45</f>
        <v>420800</v>
      </c>
      <c r="O35" s="170">
        <v>0</v>
      </c>
      <c r="P35" s="170">
        <v>0</v>
      </c>
    </row>
    <row r="36" spans="1:16" ht="18" customHeight="1">
      <c r="A36" s="125"/>
      <c r="B36" s="110"/>
      <c r="C36" s="354" t="s">
        <v>158</v>
      </c>
      <c r="D36" s="354"/>
      <c r="E36" s="354"/>
      <c r="F36" s="354"/>
      <c r="G36" s="354"/>
      <c r="H36" s="354"/>
      <c r="I36" s="354"/>
      <c r="J36" s="183">
        <v>1</v>
      </c>
      <c r="K36" s="183">
        <v>11</v>
      </c>
      <c r="L36" s="184">
        <v>0</v>
      </c>
      <c r="M36" s="185">
        <v>0</v>
      </c>
      <c r="N36" s="169">
        <f>N37</f>
        <v>15000</v>
      </c>
      <c r="O36" s="169">
        <v>15000</v>
      </c>
      <c r="P36" s="169">
        <v>15000</v>
      </c>
    </row>
    <row r="37" spans="1:16" ht="28.5" customHeight="1">
      <c r="A37" s="125"/>
      <c r="B37" s="110"/>
      <c r="C37" s="354" t="s">
        <v>229</v>
      </c>
      <c r="D37" s="354"/>
      <c r="E37" s="354"/>
      <c r="F37" s="354"/>
      <c r="G37" s="354"/>
      <c r="H37" s="354"/>
      <c r="I37" s="354"/>
      <c r="J37" s="183">
        <v>1</v>
      </c>
      <c r="K37" s="183">
        <v>11</v>
      </c>
      <c r="L37" s="184">
        <v>7700000000</v>
      </c>
      <c r="M37" s="185">
        <v>0</v>
      </c>
      <c r="N37" s="169">
        <f>N38</f>
        <v>15000</v>
      </c>
      <c r="O37" s="169">
        <v>15000</v>
      </c>
      <c r="P37" s="169">
        <v>15000</v>
      </c>
    </row>
    <row r="38" spans="1:16" ht="29.25" customHeight="1">
      <c r="A38" s="125"/>
      <c r="B38" s="110"/>
      <c r="C38" s="318" t="s">
        <v>234</v>
      </c>
      <c r="D38" s="319"/>
      <c r="E38" s="319"/>
      <c r="F38" s="319"/>
      <c r="G38" s="319"/>
      <c r="H38" s="319"/>
      <c r="I38" s="320"/>
      <c r="J38" s="183">
        <v>1</v>
      </c>
      <c r="K38" s="183">
        <v>11</v>
      </c>
      <c r="L38" s="184">
        <v>7710000000</v>
      </c>
      <c r="M38" s="185">
        <v>0</v>
      </c>
      <c r="N38" s="169">
        <f>N39</f>
        <v>15000</v>
      </c>
      <c r="O38" s="169">
        <v>15000</v>
      </c>
      <c r="P38" s="169">
        <v>15000</v>
      </c>
    </row>
    <row r="39" spans="1:16" ht="33.75" customHeight="1">
      <c r="A39" s="125"/>
      <c r="B39" s="110"/>
      <c r="C39" s="354" t="s">
        <v>235</v>
      </c>
      <c r="D39" s="354"/>
      <c r="E39" s="354"/>
      <c r="F39" s="354"/>
      <c r="G39" s="354"/>
      <c r="H39" s="354"/>
      <c r="I39" s="354"/>
      <c r="J39" s="183">
        <v>1</v>
      </c>
      <c r="K39" s="183">
        <v>11</v>
      </c>
      <c r="L39" s="186">
        <v>7710000040</v>
      </c>
      <c r="M39" s="185">
        <v>0</v>
      </c>
      <c r="N39" s="169">
        <f>N40</f>
        <v>15000</v>
      </c>
      <c r="O39" s="169">
        <v>15000</v>
      </c>
      <c r="P39" s="169">
        <v>15000</v>
      </c>
    </row>
    <row r="40" spans="1:16" ht="19.5" customHeight="1">
      <c r="A40" s="125"/>
      <c r="B40" s="110"/>
      <c r="C40" s="354" t="s">
        <v>236</v>
      </c>
      <c r="D40" s="354"/>
      <c r="E40" s="354"/>
      <c r="F40" s="354"/>
      <c r="G40" s="354"/>
      <c r="H40" s="354"/>
      <c r="I40" s="354"/>
      <c r="J40" s="187">
        <v>1</v>
      </c>
      <c r="K40" s="187">
        <v>11</v>
      </c>
      <c r="L40" s="188">
        <v>7710000040</v>
      </c>
      <c r="M40" s="189">
        <v>870</v>
      </c>
      <c r="N40" s="170">
        <f>'прил №5'!O50</f>
        <v>15000</v>
      </c>
      <c r="O40" s="170">
        <v>15000</v>
      </c>
      <c r="P40" s="170">
        <v>15000</v>
      </c>
    </row>
    <row r="41" spans="1:16" ht="18.75" customHeight="1">
      <c r="A41" s="102"/>
      <c r="B41" s="110"/>
      <c r="C41" s="318" t="s">
        <v>32</v>
      </c>
      <c r="D41" s="319"/>
      <c r="E41" s="319"/>
      <c r="F41" s="319"/>
      <c r="G41" s="319"/>
      <c r="H41" s="319"/>
      <c r="I41" s="320"/>
      <c r="J41" s="105">
        <v>1</v>
      </c>
      <c r="K41" s="105">
        <v>13</v>
      </c>
      <c r="L41" s="118">
        <v>0</v>
      </c>
      <c r="M41" s="162">
        <v>0</v>
      </c>
      <c r="N41" s="169">
        <f t="shared" ref="N41:N46" si="0">N42</f>
        <v>14105</v>
      </c>
      <c r="O41" s="169">
        <v>14105</v>
      </c>
      <c r="P41" s="169">
        <v>14105</v>
      </c>
    </row>
    <row r="42" spans="1:16" ht="56.25" customHeight="1">
      <c r="A42" s="102"/>
      <c r="B42" s="110"/>
      <c r="C42" s="318" t="s">
        <v>214</v>
      </c>
      <c r="D42" s="330"/>
      <c r="E42" s="330"/>
      <c r="F42" s="330"/>
      <c r="G42" s="330"/>
      <c r="H42" s="330"/>
      <c r="I42" s="331"/>
      <c r="J42" s="105">
        <v>1</v>
      </c>
      <c r="K42" s="105">
        <v>13</v>
      </c>
      <c r="L42" s="131">
        <v>6200000000</v>
      </c>
      <c r="M42" s="162">
        <v>0</v>
      </c>
      <c r="N42" s="169">
        <f t="shared" si="0"/>
        <v>14105</v>
      </c>
      <c r="O42" s="169">
        <v>14105</v>
      </c>
      <c r="P42" s="169">
        <v>14105</v>
      </c>
    </row>
    <row r="43" spans="1:16" ht="19.5" customHeight="1">
      <c r="A43" s="102"/>
      <c r="B43" s="110"/>
      <c r="C43" s="318" t="s">
        <v>215</v>
      </c>
      <c r="D43" s="319"/>
      <c r="E43" s="319"/>
      <c r="F43" s="319"/>
      <c r="G43" s="319"/>
      <c r="H43" s="319"/>
      <c r="I43" s="320"/>
      <c r="J43" s="105">
        <v>1</v>
      </c>
      <c r="K43" s="105">
        <v>13</v>
      </c>
      <c r="L43" s="130">
        <v>6240000000</v>
      </c>
      <c r="M43" s="162">
        <v>0</v>
      </c>
      <c r="N43" s="169">
        <f t="shared" si="0"/>
        <v>14105</v>
      </c>
      <c r="O43" s="169">
        <v>14105</v>
      </c>
      <c r="P43" s="169">
        <v>14105</v>
      </c>
    </row>
    <row r="44" spans="1:16" ht="33.75" customHeight="1">
      <c r="A44" s="102"/>
      <c r="B44" s="110"/>
      <c r="C44" s="312" t="s">
        <v>216</v>
      </c>
      <c r="D44" s="313"/>
      <c r="E44" s="313"/>
      <c r="F44" s="313"/>
      <c r="G44" s="313"/>
      <c r="H44" s="313"/>
      <c r="I44" s="314"/>
      <c r="J44" s="104">
        <v>1</v>
      </c>
      <c r="K44" s="104">
        <v>13</v>
      </c>
      <c r="L44" s="119">
        <v>6240500000</v>
      </c>
      <c r="M44" s="164">
        <v>0</v>
      </c>
      <c r="N44" s="169">
        <f t="shared" si="0"/>
        <v>14105</v>
      </c>
      <c r="O44" s="169">
        <v>14105</v>
      </c>
      <c r="P44" s="169">
        <v>14105</v>
      </c>
    </row>
    <row r="45" spans="1:16" ht="19.5" customHeight="1">
      <c r="A45" s="102"/>
      <c r="B45" s="110"/>
      <c r="C45" s="351" t="s">
        <v>237</v>
      </c>
      <c r="D45" s="352"/>
      <c r="E45" s="352"/>
      <c r="F45" s="352"/>
      <c r="G45" s="352"/>
      <c r="H45" s="352"/>
      <c r="I45" s="353"/>
      <c r="J45" s="104">
        <v>1</v>
      </c>
      <c r="K45" s="104">
        <v>13</v>
      </c>
      <c r="L45" s="121">
        <v>6240595100</v>
      </c>
      <c r="M45" s="164">
        <v>0</v>
      </c>
      <c r="N45" s="169">
        <f t="shared" si="0"/>
        <v>14105</v>
      </c>
      <c r="O45" s="169">
        <v>14105</v>
      </c>
      <c r="P45" s="169">
        <v>14105</v>
      </c>
    </row>
    <row r="46" spans="1:16" ht="24" customHeight="1">
      <c r="A46" s="102"/>
      <c r="B46" s="110"/>
      <c r="C46" s="109"/>
      <c r="D46" s="103"/>
      <c r="E46" s="103"/>
      <c r="F46" s="312" t="s">
        <v>286</v>
      </c>
      <c r="G46" s="313"/>
      <c r="H46" s="313"/>
      <c r="I46" s="314"/>
      <c r="J46" s="104">
        <v>1</v>
      </c>
      <c r="K46" s="104">
        <v>13</v>
      </c>
      <c r="L46" s="121">
        <v>6240595100</v>
      </c>
      <c r="M46" s="164">
        <v>800</v>
      </c>
      <c r="N46" s="169">
        <f t="shared" si="0"/>
        <v>14105</v>
      </c>
      <c r="O46" s="169">
        <v>14105</v>
      </c>
      <c r="P46" s="169">
        <v>14105</v>
      </c>
    </row>
    <row r="47" spans="1:16" ht="24" customHeight="1">
      <c r="A47" s="102"/>
      <c r="B47" s="110"/>
      <c r="C47" s="109"/>
      <c r="D47" s="103"/>
      <c r="E47" s="103"/>
      <c r="F47" s="312" t="s">
        <v>223</v>
      </c>
      <c r="G47" s="313"/>
      <c r="H47" s="313"/>
      <c r="I47" s="314"/>
      <c r="J47" s="104">
        <v>1</v>
      </c>
      <c r="K47" s="104">
        <v>13</v>
      </c>
      <c r="L47" s="121">
        <v>6240595100</v>
      </c>
      <c r="M47" s="164">
        <v>850</v>
      </c>
      <c r="N47" s="169">
        <f>'прил №5'!O57</f>
        <v>14105</v>
      </c>
      <c r="O47" s="169">
        <v>14105</v>
      </c>
      <c r="P47" s="169">
        <v>14105</v>
      </c>
    </row>
    <row r="48" spans="1:16" ht="19.5" customHeight="1">
      <c r="A48" s="336" t="s">
        <v>238</v>
      </c>
      <c r="B48" s="337"/>
      <c r="C48" s="337"/>
      <c r="D48" s="337"/>
      <c r="E48" s="337"/>
      <c r="F48" s="337"/>
      <c r="G48" s="337"/>
      <c r="H48" s="337"/>
      <c r="I48" s="338"/>
      <c r="J48" s="105">
        <v>2</v>
      </c>
      <c r="K48" s="105">
        <v>0</v>
      </c>
      <c r="L48" s="118">
        <v>0</v>
      </c>
      <c r="M48" s="162">
        <v>0</v>
      </c>
      <c r="N48" s="169">
        <f>N49</f>
        <v>460280.33999999997</v>
      </c>
      <c r="O48" s="169">
        <v>499975.64</v>
      </c>
      <c r="P48" s="169">
        <v>517927.77</v>
      </c>
    </row>
    <row r="49" spans="1:16" ht="17.25" customHeight="1">
      <c r="A49" s="102"/>
      <c r="B49" s="110"/>
      <c r="C49" s="318" t="s">
        <v>34</v>
      </c>
      <c r="D49" s="319"/>
      <c r="E49" s="319"/>
      <c r="F49" s="319"/>
      <c r="G49" s="319"/>
      <c r="H49" s="319"/>
      <c r="I49" s="320"/>
      <c r="J49" s="105">
        <v>2</v>
      </c>
      <c r="K49" s="105">
        <v>3</v>
      </c>
      <c r="L49" s="118">
        <v>0</v>
      </c>
      <c r="M49" s="162">
        <v>0</v>
      </c>
      <c r="N49" s="169">
        <f>N50</f>
        <v>460280.33999999997</v>
      </c>
      <c r="O49" s="169">
        <v>499975.64</v>
      </c>
      <c r="P49" s="169">
        <v>517927.77</v>
      </c>
    </row>
    <row r="50" spans="1:16" ht="56.25" customHeight="1">
      <c r="A50" s="102"/>
      <c r="B50" s="110"/>
      <c r="C50" s="318" t="s">
        <v>214</v>
      </c>
      <c r="D50" s="319"/>
      <c r="E50" s="319"/>
      <c r="F50" s="319"/>
      <c r="G50" s="319"/>
      <c r="H50" s="319"/>
      <c r="I50" s="320"/>
      <c r="J50" s="105">
        <v>2</v>
      </c>
      <c r="K50" s="105">
        <v>3</v>
      </c>
      <c r="L50" s="137">
        <v>6200000000</v>
      </c>
      <c r="M50" s="162">
        <v>0</v>
      </c>
      <c r="N50" s="169">
        <f>N51</f>
        <v>460280.33999999997</v>
      </c>
      <c r="O50" s="169">
        <v>499975.64</v>
      </c>
      <c r="P50" s="169">
        <v>517927.77</v>
      </c>
    </row>
    <row r="51" spans="1:16" ht="22.5" customHeight="1">
      <c r="A51" s="102"/>
      <c r="B51" s="110"/>
      <c r="C51" s="318" t="s">
        <v>215</v>
      </c>
      <c r="D51" s="319"/>
      <c r="E51" s="319"/>
      <c r="F51" s="319"/>
      <c r="G51" s="319"/>
      <c r="H51" s="319"/>
      <c r="I51" s="320"/>
      <c r="J51" s="105">
        <v>2</v>
      </c>
      <c r="K51" s="105">
        <v>3</v>
      </c>
      <c r="L51" s="130">
        <v>6240000000</v>
      </c>
      <c r="M51" s="162">
        <v>0</v>
      </c>
      <c r="N51" s="169">
        <f>N52</f>
        <v>460280.33999999997</v>
      </c>
      <c r="O51" s="169">
        <v>499975.64</v>
      </c>
      <c r="P51" s="169">
        <v>517927.77</v>
      </c>
    </row>
    <row r="52" spans="1:16" ht="34.5" customHeight="1">
      <c r="A52" s="102"/>
      <c r="B52" s="110"/>
      <c r="C52" s="347" t="s">
        <v>216</v>
      </c>
      <c r="D52" s="348"/>
      <c r="E52" s="348"/>
      <c r="F52" s="348"/>
      <c r="G52" s="348"/>
      <c r="H52" s="348"/>
      <c r="I52" s="349"/>
      <c r="J52" s="104">
        <v>2</v>
      </c>
      <c r="K52" s="104">
        <v>3</v>
      </c>
      <c r="L52" s="119">
        <v>6240500000</v>
      </c>
      <c r="M52" s="164">
        <v>0</v>
      </c>
      <c r="N52" s="169">
        <f>N53</f>
        <v>460280.33999999997</v>
      </c>
      <c r="O52" s="169">
        <v>499975.64</v>
      </c>
      <c r="P52" s="169">
        <v>517927.77</v>
      </c>
    </row>
    <row r="53" spans="1:16" ht="30" customHeight="1">
      <c r="A53" s="102"/>
      <c r="B53" s="110"/>
      <c r="C53" s="347" t="s">
        <v>239</v>
      </c>
      <c r="D53" s="348"/>
      <c r="E53" s="348"/>
      <c r="F53" s="348"/>
      <c r="G53" s="348"/>
      <c r="H53" s="348"/>
      <c r="I53" s="349"/>
      <c r="J53" s="114">
        <v>2</v>
      </c>
      <c r="K53" s="114">
        <v>3</v>
      </c>
      <c r="L53" s="119">
        <v>6240551180</v>
      </c>
      <c r="M53" s="163">
        <v>0</v>
      </c>
      <c r="N53" s="169">
        <f>N54+N55</f>
        <v>460280.33999999997</v>
      </c>
      <c r="O53" s="169">
        <v>499975.64</v>
      </c>
      <c r="P53" s="169">
        <v>517927.77</v>
      </c>
    </row>
    <row r="54" spans="1:16" ht="31.5" customHeight="1">
      <c r="A54" s="102"/>
      <c r="B54" s="110"/>
      <c r="C54" s="109"/>
      <c r="D54" s="103"/>
      <c r="E54" s="103"/>
      <c r="F54" s="335" t="s">
        <v>218</v>
      </c>
      <c r="G54" s="335"/>
      <c r="H54" s="335"/>
      <c r="I54" s="335"/>
      <c r="J54" s="104">
        <v>2</v>
      </c>
      <c r="K54" s="104">
        <v>3</v>
      </c>
      <c r="L54" s="119">
        <v>6240551180</v>
      </c>
      <c r="M54" s="164" t="s">
        <v>219</v>
      </c>
      <c r="N54" s="170">
        <f>'прил №5'!O65</f>
        <v>429399.6</v>
      </c>
      <c r="O54" s="170">
        <v>429399.6</v>
      </c>
      <c r="P54" s="170">
        <v>429399.6</v>
      </c>
    </row>
    <row r="55" spans="1:16" ht="33.75" customHeight="1">
      <c r="A55" s="102"/>
      <c r="B55" s="110"/>
      <c r="C55" s="109"/>
      <c r="D55" s="103"/>
      <c r="E55" s="103"/>
      <c r="F55" s="335" t="s">
        <v>221</v>
      </c>
      <c r="G55" s="335"/>
      <c r="H55" s="335"/>
      <c r="I55" s="335"/>
      <c r="J55" s="104">
        <v>2</v>
      </c>
      <c r="K55" s="104">
        <v>3</v>
      </c>
      <c r="L55" s="119">
        <v>6240551180</v>
      </c>
      <c r="M55" s="164" t="s">
        <v>222</v>
      </c>
      <c r="N55" s="170">
        <f>'прил №5'!O68</f>
        <v>30880.74</v>
      </c>
      <c r="O55" s="170">
        <v>70576.039999999994</v>
      </c>
      <c r="P55" s="170">
        <v>80528.17</v>
      </c>
    </row>
    <row r="56" spans="1:16" ht="32.25" customHeight="1">
      <c r="A56" s="336" t="s">
        <v>241</v>
      </c>
      <c r="B56" s="337"/>
      <c r="C56" s="337"/>
      <c r="D56" s="337"/>
      <c r="E56" s="337"/>
      <c r="F56" s="337"/>
      <c r="G56" s="337"/>
      <c r="H56" s="337"/>
      <c r="I56" s="338"/>
      <c r="J56" s="105">
        <v>3</v>
      </c>
      <c r="K56" s="105">
        <v>0</v>
      </c>
      <c r="L56" s="118">
        <v>0</v>
      </c>
      <c r="M56" s="162">
        <v>0</v>
      </c>
      <c r="N56" s="169">
        <f>N57+N63</f>
        <v>760000</v>
      </c>
      <c r="O56" s="169">
        <v>210000</v>
      </c>
      <c r="P56" s="169">
        <v>210000</v>
      </c>
    </row>
    <row r="57" spans="1:16" ht="30.75" customHeight="1">
      <c r="A57" s="102"/>
      <c r="B57" s="110"/>
      <c r="C57" s="318" t="s">
        <v>137</v>
      </c>
      <c r="D57" s="319"/>
      <c r="E57" s="319"/>
      <c r="F57" s="319"/>
      <c r="G57" s="319"/>
      <c r="H57" s="319"/>
      <c r="I57" s="320"/>
      <c r="J57" s="105">
        <v>3</v>
      </c>
      <c r="K57" s="105">
        <v>10</v>
      </c>
      <c r="L57" s="118">
        <v>0</v>
      </c>
      <c r="M57" s="162">
        <v>0</v>
      </c>
      <c r="N57" s="171">
        <f>N58</f>
        <v>750000</v>
      </c>
      <c r="O57" s="171">
        <v>200000</v>
      </c>
      <c r="P57" s="171">
        <v>200000</v>
      </c>
    </row>
    <row r="58" spans="1:16" ht="57.75" customHeight="1">
      <c r="A58" s="102"/>
      <c r="B58" s="110"/>
      <c r="C58" s="318" t="s">
        <v>214</v>
      </c>
      <c r="D58" s="345"/>
      <c r="E58" s="345"/>
      <c r="F58" s="345"/>
      <c r="G58" s="345"/>
      <c r="H58" s="345"/>
      <c r="I58" s="346"/>
      <c r="J58" s="105">
        <v>3</v>
      </c>
      <c r="K58" s="105">
        <v>10</v>
      </c>
      <c r="L58" s="132">
        <v>6200000000</v>
      </c>
      <c r="M58" s="162">
        <v>0</v>
      </c>
      <c r="N58" s="171">
        <f>N59</f>
        <v>750000</v>
      </c>
      <c r="O58" s="171">
        <v>200000</v>
      </c>
      <c r="P58" s="171">
        <v>200000</v>
      </c>
    </row>
    <row r="59" spans="1:16" ht="18" customHeight="1">
      <c r="A59" s="102"/>
      <c r="B59" s="110"/>
      <c r="C59" s="318" t="s">
        <v>215</v>
      </c>
      <c r="D59" s="319"/>
      <c r="E59" s="319"/>
      <c r="F59" s="319"/>
      <c r="G59" s="319"/>
      <c r="H59" s="319"/>
      <c r="I59" s="320"/>
      <c r="J59" s="105">
        <v>3</v>
      </c>
      <c r="K59" s="105">
        <v>10</v>
      </c>
      <c r="L59" s="130">
        <v>6240000000</v>
      </c>
      <c r="M59" s="162">
        <v>0</v>
      </c>
      <c r="N59" s="171">
        <f>N60</f>
        <v>750000</v>
      </c>
      <c r="O59" s="171">
        <v>200000</v>
      </c>
      <c r="P59" s="171">
        <v>200000</v>
      </c>
    </row>
    <row r="60" spans="1:16" ht="21" customHeight="1">
      <c r="A60" s="102"/>
      <c r="B60" s="110"/>
      <c r="C60" s="324" t="s">
        <v>242</v>
      </c>
      <c r="D60" s="325"/>
      <c r="E60" s="325"/>
      <c r="F60" s="325"/>
      <c r="G60" s="325"/>
      <c r="H60" s="325"/>
      <c r="I60" s="326"/>
      <c r="J60" s="104">
        <v>3</v>
      </c>
      <c r="K60" s="104">
        <v>10</v>
      </c>
      <c r="L60" s="129">
        <v>6240100000</v>
      </c>
      <c r="M60" s="164">
        <v>0</v>
      </c>
      <c r="N60" s="171">
        <f>N61</f>
        <v>750000</v>
      </c>
      <c r="O60" s="171">
        <v>200000</v>
      </c>
      <c r="P60" s="171">
        <v>200000</v>
      </c>
    </row>
    <row r="61" spans="1:16" ht="31.5" customHeight="1">
      <c r="A61" s="102"/>
      <c r="B61" s="110"/>
      <c r="C61" s="324" t="s">
        <v>243</v>
      </c>
      <c r="D61" s="325"/>
      <c r="E61" s="325"/>
      <c r="F61" s="325"/>
      <c r="G61" s="325"/>
      <c r="H61" s="325"/>
      <c r="I61" s="326"/>
      <c r="J61" s="104">
        <v>3</v>
      </c>
      <c r="K61" s="104">
        <v>10</v>
      </c>
      <c r="L61" s="119">
        <v>6240195020</v>
      </c>
      <c r="M61" s="164">
        <v>0</v>
      </c>
      <c r="N61" s="171">
        <f>N62</f>
        <v>750000</v>
      </c>
      <c r="O61" s="171">
        <v>200000</v>
      </c>
      <c r="P61" s="171">
        <v>200000</v>
      </c>
    </row>
    <row r="62" spans="1:16" ht="30" customHeight="1">
      <c r="A62" s="102"/>
      <c r="B62" s="110"/>
      <c r="C62" s="109"/>
      <c r="D62" s="103"/>
      <c r="E62" s="103"/>
      <c r="F62" s="335" t="s">
        <v>221</v>
      </c>
      <c r="G62" s="335"/>
      <c r="H62" s="335"/>
      <c r="I62" s="335"/>
      <c r="J62" s="104">
        <v>3</v>
      </c>
      <c r="K62" s="104">
        <v>10</v>
      </c>
      <c r="L62" s="119">
        <v>6240195020</v>
      </c>
      <c r="M62" s="164" t="s">
        <v>222</v>
      </c>
      <c r="N62" s="171">
        <f>'прил №5'!O76</f>
        <v>750000</v>
      </c>
      <c r="O62" s="171">
        <v>200000</v>
      </c>
      <c r="P62" s="171">
        <v>200000</v>
      </c>
    </row>
    <row r="63" spans="1:16" ht="32.25" customHeight="1">
      <c r="A63" s="102"/>
      <c r="B63" s="110"/>
      <c r="C63" s="318" t="s">
        <v>44</v>
      </c>
      <c r="D63" s="319"/>
      <c r="E63" s="319"/>
      <c r="F63" s="319"/>
      <c r="G63" s="319"/>
      <c r="H63" s="319"/>
      <c r="I63" s="320"/>
      <c r="J63" s="105">
        <v>3</v>
      </c>
      <c r="K63" s="105">
        <v>14</v>
      </c>
      <c r="L63" s="118">
        <v>0</v>
      </c>
      <c r="M63" s="162">
        <v>0</v>
      </c>
      <c r="N63" s="169">
        <f>N64</f>
        <v>10000</v>
      </c>
      <c r="O63" s="169">
        <v>10000</v>
      </c>
      <c r="P63" s="169">
        <v>10000</v>
      </c>
    </row>
    <row r="64" spans="1:16" ht="61.5" customHeight="1">
      <c r="A64" s="102"/>
      <c r="B64" s="110"/>
      <c r="C64" s="318" t="s">
        <v>214</v>
      </c>
      <c r="D64" s="330"/>
      <c r="E64" s="330"/>
      <c r="F64" s="330"/>
      <c r="G64" s="330"/>
      <c r="H64" s="330"/>
      <c r="I64" s="331"/>
      <c r="J64" s="105">
        <v>3</v>
      </c>
      <c r="K64" s="105">
        <v>14</v>
      </c>
      <c r="L64" s="137">
        <v>6200000000</v>
      </c>
      <c r="M64" s="162">
        <v>0</v>
      </c>
      <c r="N64" s="169">
        <f>N65</f>
        <v>10000</v>
      </c>
      <c r="O64" s="169">
        <v>10000</v>
      </c>
      <c r="P64" s="169">
        <v>10000</v>
      </c>
    </row>
    <row r="65" spans="1:16" ht="15.75" customHeight="1">
      <c r="A65" s="102"/>
      <c r="B65" s="110"/>
      <c r="C65" s="318" t="s">
        <v>215</v>
      </c>
      <c r="D65" s="319"/>
      <c r="E65" s="319"/>
      <c r="F65" s="319"/>
      <c r="G65" s="319"/>
      <c r="H65" s="319"/>
      <c r="I65" s="320"/>
      <c r="J65" s="105">
        <v>3</v>
      </c>
      <c r="K65" s="105">
        <v>14</v>
      </c>
      <c r="L65" s="130">
        <v>6240000000</v>
      </c>
      <c r="M65" s="162">
        <v>0</v>
      </c>
      <c r="N65" s="169">
        <f>N66</f>
        <v>10000</v>
      </c>
      <c r="O65" s="169">
        <v>10000</v>
      </c>
      <c r="P65" s="169">
        <v>10000</v>
      </c>
    </row>
    <row r="66" spans="1:16" ht="25.5" customHeight="1">
      <c r="A66" s="102"/>
      <c r="B66" s="110"/>
      <c r="C66" s="321" t="s">
        <v>242</v>
      </c>
      <c r="D66" s="322"/>
      <c r="E66" s="322"/>
      <c r="F66" s="322"/>
      <c r="G66" s="322"/>
      <c r="H66" s="322"/>
      <c r="I66" s="323"/>
      <c r="J66" s="104">
        <v>3</v>
      </c>
      <c r="K66" s="104">
        <v>14</v>
      </c>
      <c r="L66" s="119">
        <v>6240100000</v>
      </c>
      <c r="M66" s="164">
        <v>0</v>
      </c>
      <c r="N66" s="169">
        <f>N67</f>
        <v>10000</v>
      </c>
      <c r="O66" s="169">
        <v>10000</v>
      </c>
      <c r="P66" s="169">
        <v>10000</v>
      </c>
    </row>
    <row r="67" spans="1:16" ht="20.25" customHeight="1">
      <c r="A67" s="102"/>
      <c r="B67" s="110"/>
      <c r="C67" s="109"/>
      <c r="D67" s="321" t="s">
        <v>244</v>
      </c>
      <c r="E67" s="322"/>
      <c r="F67" s="322"/>
      <c r="G67" s="322"/>
      <c r="H67" s="322"/>
      <c r="I67" s="323"/>
      <c r="J67" s="104">
        <v>3</v>
      </c>
      <c r="K67" s="104">
        <v>14</v>
      </c>
      <c r="L67" s="119">
        <v>6240120040</v>
      </c>
      <c r="M67" s="164">
        <v>0</v>
      </c>
      <c r="N67" s="169">
        <f>N68</f>
        <v>10000</v>
      </c>
      <c r="O67" s="169">
        <v>10000</v>
      </c>
      <c r="P67" s="169">
        <v>10000</v>
      </c>
    </row>
    <row r="68" spans="1:16" ht="29.25" customHeight="1">
      <c r="A68" s="102"/>
      <c r="B68" s="110"/>
      <c r="C68" s="109"/>
      <c r="D68" s="103"/>
      <c r="E68" s="103"/>
      <c r="F68" s="312" t="s">
        <v>221</v>
      </c>
      <c r="G68" s="313"/>
      <c r="H68" s="313"/>
      <c r="I68" s="314"/>
      <c r="J68" s="104">
        <v>3</v>
      </c>
      <c r="K68" s="104">
        <v>14</v>
      </c>
      <c r="L68" s="119">
        <v>6240120040</v>
      </c>
      <c r="M68" s="164">
        <v>240</v>
      </c>
      <c r="N68" s="169">
        <f>'прил №5'!O84</f>
        <v>10000</v>
      </c>
      <c r="O68" s="169">
        <v>10000</v>
      </c>
      <c r="P68" s="169">
        <v>10000</v>
      </c>
    </row>
    <row r="69" spans="1:16" ht="18.75" customHeight="1">
      <c r="A69" s="336" t="s">
        <v>245</v>
      </c>
      <c r="B69" s="337"/>
      <c r="C69" s="337"/>
      <c r="D69" s="337"/>
      <c r="E69" s="337"/>
      <c r="F69" s="337"/>
      <c r="G69" s="337"/>
      <c r="H69" s="337"/>
      <c r="I69" s="338"/>
      <c r="J69" s="105">
        <v>4</v>
      </c>
      <c r="K69" s="105">
        <v>0</v>
      </c>
      <c r="L69" s="118">
        <v>0</v>
      </c>
      <c r="M69" s="162">
        <v>0</v>
      </c>
      <c r="N69" s="169">
        <f>N70</f>
        <v>7474051.4800000004</v>
      </c>
      <c r="O69" s="169">
        <v>1989000</v>
      </c>
      <c r="P69" s="169">
        <v>2637000</v>
      </c>
    </row>
    <row r="70" spans="1:16" ht="24" customHeight="1">
      <c r="A70" s="102"/>
      <c r="B70" s="110"/>
      <c r="C70" s="318" t="s">
        <v>62</v>
      </c>
      <c r="D70" s="319"/>
      <c r="E70" s="319"/>
      <c r="F70" s="319"/>
      <c r="G70" s="319"/>
      <c r="H70" s="319"/>
      <c r="I70" s="320"/>
      <c r="J70" s="105">
        <v>4</v>
      </c>
      <c r="K70" s="105">
        <v>9</v>
      </c>
      <c r="L70" s="118">
        <v>0</v>
      </c>
      <c r="M70" s="162">
        <v>0</v>
      </c>
      <c r="N70" s="169">
        <f>N71</f>
        <v>7474051.4800000004</v>
      </c>
      <c r="O70" s="169">
        <v>1989000</v>
      </c>
      <c r="P70" s="169">
        <v>2637000</v>
      </c>
    </row>
    <row r="71" spans="1:16" ht="56.25" customHeight="1">
      <c r="A71" s="102"/>
      <c r="B71" s="110"/>
      <c r="C71" s="318" t="s">
        <v>214</v>
      </c>
      <c r="D71" s="330"/>
      <c r="E71" s="330"/>
      <c r="F71" s="330"/>
      <c r="G71" s="330"/>
      <c r="H71" s="330"/>
      <c r="I71" s="331"/>
      <c r="J71" s="105">
        <v>4</v>
      </c>
      <c r="K71" s="105">
        <v>9</v>
      </c>
      <c r="L71" s="137">
        <v>6200000000</v>
      </c>
      <c r="M71" s="162">
        <v>0</v>
      </c>
      <c r="N71" s="169">
        <f>N72+N77</f>
        <v>7474051.4800000004</v>
      </c>
      <c r="O71" s="169">
        <v>1989000</v>
      </c>
      <c r="P71" s="169">
        <v>2637000</v>
      </c>
    </row>
    <row r="72" spans="1:16" ht="18" customHeight="1">
      <c r="A72" s="102"/>
      <c r="B72" s="110"/>
      <c r="C72" s="318" t="s">
        <v>215</v>
      </c>
      <c r="D72" s="319"/>
      <c r="E72" s="319"/>
      <c r="F72" s="319"/>
      <c r="G72" s="319"/>
      <c r="H72" s="319"/>
      <c r="I72" s="320"/>
      <c r="J72" s="105">
        <v>4</v>
      </c>
      <c r="K72" s="105">
        <v>9</v>
      </c>
      <c r="L72" s="130">
        <v>6240000000</v>
      </c>
      <c r="M72" s="162">
        <v>0</v>
      </c>
      <c r="N72" s="169">
        <f>N73</f>
        <v>6758406.4800000004</v>
      </c>
      <c r="O72" s="169">
        <v>1989000</v>
      </c>
      <c r="P72" s="169">
        <v>2637000</v>
      </c>
    </row>
    <row r="73" spans="1:16" ht="20.25" customHeight="1">
      <c r="A73" s="102"/>
      <c r="B73" s="110"/>
      <c r="C73" s="324" t="s">
        <v>246</v>
      </c>
      <c r="D73" s="325"/>
      <c r="E73" s="325"/>
      <c r="F73" s="325"/>
      <c r="G73" s="325"/>
      <c r="H73" s="325"/>
      <c r="I73" s="326"/>
      <c r="J73" s="104">
        <v>4</v>
      </c>
      <c r="K73" s="104">
        <v>9</v>
      </c>
      <c r="L73" s="128">
        <v>6240200000</v>
      </c>
      <c r="M73" s="164">
        <v>0</v>
      </c>
      <c r="N73" s="169">
        <f>N74</f>
        <v>6758406.4800000004</v>
      </c>
      <c r="O73" s="169">
        <v>1989000</v>
      </c>
      <c r="P73" s="169">
        <v>2637000</v>
      </c>
    </row>
    <row r="74" spans="1:16" ht="33" customHeight="1">
      <c r="A74" s="102"/>
      <c r="B74" s="110"/>
      <c r="C74" s="324" t="s">
        <v>247</v>
      </c>
      <c r="D74" s="325"/>
      <c r="E74" s="325"/>
      <c r="F74" s="325"/>
      <c r="G74" s="325"/>
      <c r="H74" s="325"/>
      <c r="I74" s="326"/>
      <c r="J74" s="104">
        <v>4</v>
      </c>
      <c r="K74" s="104">
        <v>9</v>
      </c>
      <c r="L74" s="128" t="s">
        <v>248</v>
      </c>
      <c r="M74" s="164">
        <v>0</v>
      </c>
      <c r="N74" s="169">
        <f>N75</f>
        <v>6758406.4800000004</v>
      </c>
      <c r="O74" s="169">
        <v>1989000</v>
      </c>
      <c r="P74" s="169">
        <v>2637000</v>
      </c>
    </row>
    <row r="75" spans="1:16" ht="30" customHeight="1">
      <c r="A75" s="102"/>
      <c r="B75" s="110"/>
      <c r="C75" s="324" t="s">
        <v>221</v>
      </c>
      <c r="D75" s="325"/>
      <c r="E75" s="325"/>
      <c r="F75" s="325"/>
      <c r="G75" s="325"/>
      <c r="H75" s="325"/>
      <c r="I75" s="326"/>
      <c r="J75" s="104">
        <v>4</v>
      </c>
      <c r="K75" s="104">
        <v>9</v>
      </c>
      <c r="L75" s="128" t="s">
        <v>248</v>
      </c>
      <c r="M75" s="164">
        <v>0</v>
      </c>
      <c r="N75" s="169">
        <f>N76</f>
        <v>6758406.4800000004</v>
      </c>
      <c r="O75" s="169">
        <v>1989000</v>
      </c>
      <c r="P75" s="169">
        <v>2637000</v>
      </c>
    </row>
    <row r="76" spans="1:16" ht="29.25" customHeight="1">
      <c r="A76" s="102"/>
      <c r="B76" s="110"/>
      <c r="C76" s="324" t="s">
        <v>221</v>
      </c>
      <c r="D76" s="325"/>
      <c r="E76" s="325"/>
      <c r="F76" s="325"/>
      <c r="G76" s="325"/>
      <c r="H76" s="325"/>
      <c r="I76" s="326"/>
      <c r="J76" s="104">
        <v>4</v>
      </c>
      <c r="K76" s="104">
        <v>9</v>
      </c>
      <c r="L76" s="128" t="s">
        <v>248</v>
      </c>
      <c r="M76" s="164">
        <v>240</v>
      </c>
      <c r="N76" s="169">
        <f>'прил №5'!O92</f>
        <v>6758406.4800000004</v>
      </c>
      <c r="O76" s="169">
        <v>1989000</v>
      </c>
      <c r="P76" s="169">
        <v>2637000</v>
      </c>
    </row>
    <row r="77" spans="1:16" ht="21.75" customHeight="1">
      <c r="A77" s="102"/>
      <c r="B77" s="110"/>
      <c r="C77" s="324" t="s">
        <v>249</v>
      </c>
      <c r="D77" s="325"/>
      <c r="E77" s="325"/>
      <c r="F77" s="325"/>
      <c r="G77" s="325"/>
      <c r="H77" s="325"/>
      <c r="I77" s="326"/>
      <c r="J77" s="104">
        <v>4</v>
      </c>
      <c r="K77" s="104">
        <v>9</v>
      </c>
      <c r="L77" s="128">
        <v>6250000000</v>
      </c>
      <c r="M77" s="164">
        <v>0</v>
      </c>
      <c r="N77" s="169">
        <f>N78</f>
        <v>715645</v>
      </c>
      <c r="O77" s="169">
        <v>0</v>
      </c>
      <c r="P77" s="169">
        <v>0</v>
      </c>
    </row>
    <row r="78" spans="1:16" ht="43.5" customHeight="1">
      <c r="A78" s="102"/>
      <c r="B78" s="110"/>
      <c r="C78" s="324" t="s">
        <v>250</v>
      </c>
      <c r="D78" s="325"/>
      <c r="E78" s="325"/>
      <c r="F78" s="325"/>
      <c r="G78" s="325"/>
      <c r="H78" s="325"/>
      <c r="I78" s="326"/>
      <c r="J78" s="104">
        <v>4</v>
      </c>
      <c r="K78" s="104">
        <v>9</v>
      </c>
      <c r="L78" s="128">
        <v>6250000000</v>
      </c>
      <c r="M78" s="164">
        <v>0</v>
      </c>
      <c r="N78" s="169">
        <f>N79+N81</f>
        <v>715645</v>
      </c>
      <c r="O78" s="169">
        <v>0</v>
      </c>
      <c r="P78" s="169">
        <v>0</v>
      </c>
    </row>
    <row r="79" spans="1:16" ht="33" customHeight="1">
      <c r="A79" s="102"/>
      <c r="B79" s="110"/>
      <c r="C79" s="324" t="s">
        <v>251</v>
      </c>
      <c r="D79" s="325"/>
      <c r="E79" s="325"/>
      <c r="F79" s="325"/>
      <c r="G79" s="325"/>
      <c r="H79" s="325"/>
      <c r="I79" s="326"/>
      <c r="J79" s="104">
        <v>4</v>
      </c>
      <c r="K79" s="104">
        <v>9</v>
      </c>
      <c r="L79" s="138" t="s">
        <v>313</v>
      </c>
      <c r="M79" s="164">
        <v>0</v>
      </c>
      <c r="N79" s="169">
        <f>N80</f>
        <v>171650</v>
      </c>
      <c r="O79" s="169">
        <v>0</v>
      </c>
      <c r="P79" s="169">
        <v>0</v>
      </c>
    </row>
    <row r="80" spans="1:16" ht="39" customHeight="1">
      <c r="A80" s="102"/>
      <c r="B80" s="110"/>
      <c r="C80" s="324" t="s">
        <v>221</v>
      </c>
      <c r="D80" s="325"/>
      <c r="E80" s="325"/>
      <c r="F80" s="325"/>
      <c r="G80" s="325"/>
      <c r="H80" s="325"/>
      <c r="I80" s="326"/>
      <c r="J80" s="104">
        <v>4</v>
      </c>
      <c r="K80" s="104">
        <v>9</v>
      </c>
      <c r="L80" s="138" t="s">
        <v>313</v>
      </c>
      <c r="M80" s="164">
        <v>240</v>
      </c>
      <c r="N80" s="169">
        <f>'прил №5'!O98</f>
        <v>171650</v>
      </c>
      <c r="O80" s="169">
        <v>0</v>
      </c>
      <c r="P80" s="169">
        <v>0</v>
      </c>
    </row>
    <row r="81" spans="1:16" ht="20.25" customHeight="1">
      <c r="A81" s="102"/>
      <c r="B81" s="110"/>
      <c r="C81" s="324" t="s">
        <v>252</v>
      </c>
      <c r="D81" s="325"/>
      <c r="E81" s="325"/>
      <c r="F81" s="325"/>
      <c r="G81" s="325"/>
      <c r="H81" s="325"/>
      <c r="I81" s="326"/>
      <c r="J81" s="149">
        <v>4</v>
      </c>
      <c r="K81" s="104">
        <v>9</v>
      </c>
      <c r="L81" s="138" t="s">
        <v>314</v>
      </c>
      <c r="M81" s="164">
        <v>0</v>
      </c>
      <c r="N81" s="169">
        <f>N82</f>
        <v>543995</v>
      </c>
      <c r="O81" s="169">
        <v>0</v>
      </c>
      <c r="P81" s="169">
        <v>0</v>
      </c>
    </row>
    <row r="82" spans="1:16" ht="33" customHeight="1">
      <c r="A82" s="102"/>
      <c r="B82" s="110"/>
      <c r="C82" s="324" t="s">
        <v>221</v>
      </c>
      <c r="D82" s="325"/>
      <c r="E82" s="325"/>
      <c r="F82" s="325"/>
      <c r="G82" s="325"/>
      <c r="H82" s="325"/>
      <c r="I82" s="326"/>
      <c r="J82" s="104">
        <v>4</v>
      </c>
      <c r="K82" s="104">
        <v>9</v>
      </c>
      <c r="L82" s="138" t="s">
        <v>314</v>
      </c>
      <c r="M82" s="164">
        <v>240</v>
      </c>
      <c r="N82" s="169">
        <f>'прил №5'!O101</f>
        <v>543995</v>
      </c>
      <c r="O82" s="169">
        <v>0</v>
      </c>
      <c r="P82" s="169">
        <v>0</v>
      </c>
    </row>
    <row r="83" spans="1:16" ht="19.5" customHeight="1">
      <c r="A83" s="336" t="s">
        <v>253</v>
      </c>
      <c r="B83" s="337"/>
      <c r="C83" s="337"/>
      <c r="D83" s="337"/>
      <c r="E83" s="337"/>
      <c r="F83" s="337"/>
      <c r="G83" s="337"/>
      <c r="H83" s="337"/>
      <c r="I83" s="338"/>
      <c r="J83" s="105">
        <v>5</v>
      </c>
      <c r="K83" s="105">
        <v>0</v>
      </c>
      <c r="L83" s="118">
        <v>0</v>
      </c>
      <c r="M83" s="162">
        <v>0</v>
      </c>
      <c r="N83" s="169">
        <f>N84+N89+N95</f>
        <v>5168119.78</v>
      </c>
      <c r="O83" s="169">
        <v>2042734</v>
      </c>
      <c r="P83" s="169">
        <v>2626111</v>
      </c>
    </row>
    <row r="84" spans="1:16" ht="17.25" customHeight="1">
      <c r="A84" s="102"/>
      <c r="B84" s="110"/>
      <c r="C84" s="318" t="s">
        <v>43</v>
      </c>
      <c r="D84" s="319"/>
      <c r="E84" s="319"/>
      <c r="F84" s="319"/>
      <c r="G84" s="319"/>
      <c r="H84" s="319"/>
      <c r="I84" s="320"/>
      <c r="J84" s="105">
        <v>5</v>
      </c>
      <c r="K84" s="105">
        <v>1</v>
      </c>
      <c r="L84" s="118">
        <v>0</v>
      </c>
      <c r="M84" s="162">
        <v>0</v>
      </c>
      <c r="N84" s="169">
        <f>N85</f>
        <v>60000</v>
      </c>
      <c r="O84" s="169">
        <v>60000</v>
      </c>
      <c r="P84" s="169">
        <v>60000</v>
      </c>
    </row>
    <row r="85" spans="1:16" ht="21.75" customHeight="1">
      <c r="A85" s="102"/>
      <c r="B85" s="110"/>
      <c r="C85" s="109"/>
      <c r="D85" s="312" t="s">
        <v>229</v>
      </c>
      <c r="E85" s="313"/>
      <c r="F85" s="313"/>
      <c r="G85" s="313"/>
      <c r="H85" s="313"/>
      <c r="I85" s="314"/>
      <c r="J85" s="104">
        <v>5</v>
      </c>
      <c r="K85" s="104">
        <v>1</v>
      </c>
      <c r="L85" s="121">
        <v>7700000000</v>
      </c>
      <c r="M85" s="164">
        <v>0</v>
      </c>
      <c r="N85" s="170">
        <f>N86</f>
        <v>60000</v>
      </c>
      <c r="O85" s="170">
        <v>60000</v>
      </c>
      <c r="P85" s="170">
        <v>60000</v>
      </c>
    </row>
    <row r="86" spans="1:16" ht="20.25" customHeight="1">
      <c r="A86" s="102"/>
      <c r="B86" s="110"/>
      <c r="C86" s="109"/>
      <c r="D86" s="312" t="s">
        <v>254</v>
      </c>
      <c r="E86" s="313"/>
      <c r="F86" s="313"/>
      <c r="G86" s="313"/>
      <c r="H86" s="313"/>
      <c r="I86" s="314"/>
      <c r="J86" s="104">
        <v>5</v>
      </c>
      <c r="K86" s="104">
        <v>1</v>
      </c>
      <c r="L86" s="121">
        <v>7730000000</v>
      </c>
      <c r="M86" s="164">
        <v>0</v>
      </c>
      <c r="N86" s="170">
        <f>N87</f>
        <v>60000</v>
      </c>
      <c r="O86" s="170">
        <v>60000</v>
      </c>
      <c r="P86" s="170">
        <v>60000</v>
      </c>
    </row>
    <row r="87" spans="1:16" ht="45" customHeight="1">
      <c r="A87" s="102"/>
      <c r="B87" s="110"/>
      <c r="C87" s="109"/>
      <c r="D87" s="103"/>
      <c r="E87" s="312" t="s">
        <v>255</v>
      </c>
      <c r="F87" s="313"/>
      <c r="G87" s="313"/>
      <c r="H87" s="313"/>
      <c r="I87" s="314"/>
      <c r="J87" s="104">
        <v>5</v>
      </c>
      <c r="K87" s="104">
        <v>1</v>
      </c>
      <c r="L87" s="121">
        <v>7730090140</v>
      </c>
      <c r="M87" s="164">
        <v>0</v>
      </c>
      <c r="N87" s="170">
        <f>N88</f>
        <v>60000</v>
      </c>
      <c r="O87" s="170">
        <v>60000</v>
      </c>
      <c r="P87" s="170">
        <v>60000</v>
      </c>
    </row>
    <row r="88" spans="1:16" ht="20.25" customHeight="1">
      <c r="A88" s="102"/>
      <c r="B88" s="110"/>
      <c r="C88" s="109"/>
      <c r="D88" s="103"/>
      <c r="E88" s="103"/>
      <c r="F88" s="335" t="s">
        <v>221</v>
      </c>
      <c r="G88" s="335"/>
      <c r="H88" s="335"/>
      <c r="I88" s="335"/>
      <c r="J88" s="104">
        <v>5</v>
      </c>
      <c r="K88" s="104">
        <v>1</v>
      </c>
      <c r="L88" s="121">
        <v>7730090140</v>
      </c>
      <c r="M88" s="164" t="s">
        <v>222</v>
      </c>
      <c r="N88" s="170">
        <f>'прил №5'!O108</f>
        <v>60000</v>
      </c>
      <c r="O88" s="170">
        <v>60000</v>
      </c>
      <c r="P88" s="170">
        <v>60000</v>
      </c>
    </row>
    <row r="89" spans="1:16" ht="24.75" customHeight="1">
      <c r="A89" s="102"/>
      <c r="B89" s="110"/>
      <c r="C89" s="318" t="s">
        <v>178</v>
      </c>
      <c r="D89" s="319"/>
      <c r="E89" s="319"/>
      <c r="F89" s="319"/>
      <c r="G89" s="319"/>
      <c r="H89" s="319"/>
      <c r="I89" s="320"/>
      <c r="J89" s="105">
        <v>5</v>
      </c>
      <c r="K89" s="105">
        <v>2</v>
      </c>
      <c r="L89" s="118">
        <v>0</v>
      </c>
      <c r="M89" s="162">
        <v>0</v>
      </c>
      <c r="N89" s="170">
        <f>N90</f>
        <v>72800</v>
      </c>
      <c r="O89" s="170">
        <v>0</v>
      </c>
      <c r="P89" s="170">
        <v>0</v>
      </c>
    </row>
    <row r="90" spans="1:16" ht="60" customHeight="1">
      <c r="A90" s="102"/>
      <c r="B90" s="110"/>
      <c r="C90" s="318" t="s">
        <v>214</v>
      </c>
      <c r="D90" s="319"/>
      <c r="E90" s="319"/>
      <c r="F90" s="319"/>
      <c r="G90" s="319"/>
      <c r="H90" s="319"/>
      <c r="I90" s="320"/>
      <c r="J90" s="104">
        <v>5</v>
      </c>
      <c r="K90" s="104">
        <v>2</v>
      </c>
      <c r="L90" s="121">
        <v>6200000000</v>
      </c>
      <c r="M90" s="164">
        <v>0</v>
      </c>
      <c r="N90" s="170">
        <f>N91</f>
        <v>72800</v>
      </c>
      <c r="O90" s="170">
        <v>0</v>
      </c>
      <c r="P90" s="170">
        <v>0</v>
      </c>
    </row>
    <row r="91" spans="1:16" ht="19.5" customHeight="1">
      <c r="A91" s="102"/>
      <c r="B91" s="110"/>
      <c r="C91" s="318" t="s">
        <v>215</v>
      </c>
      <c r="D91" s="319"/>
      <c r="E91" s="319"/>
      <c r="F91" s="319"/>
      <c r="G91" s="319"/>
      <c r="H91" s="319"/>
      <c r="I91" s="320"/>
      <c r="J91" s="104">
        <v>5</v>
      </c>
      <c r="K91" s="104">
        <v>2</v>
      </c>
      <c r="L91" s="121">
        <v>6240000000</v>
      </c>
      <c r="M91" s="164">
        <v>0</v>
      </c>
      <c r="N91" s="170">
        <f>N92</f>
        <v>72800</v>
      </c>
      <c r="O91" s="170">
        <v>0</v>
      </c>
      <c r="P91" s="170">
        <v>0</v>
      </c>
    </row>
    <row r="92" spans="1:16" ht="31.5" customHeight="1">
      <c r="A92" s="102"/>
      <c r="B92" s="110"/>
      <c r="C92" s="318" t="s">
        <v>256</v>
      </c>
      <c r="D92" s="319"/>
      <c r="E92" s="319"/>
      <c r="F92" s="319"/>
      <c r="G92" s="319"/>
      <c r="H92" s="319"/>
      <c r="I92" s="320"/>
      <c r="J92" s="104">
        <v>5</v>
      </c>
      <c r="K92" s="104">
        <v>2</v>
      </c>
      <c r="L92" s="121">
        <v>6240600000</v>
      </c>
      <c r="M92" s="164">
        <v>0</v>
      </c>
      <c r="N92" s="170">
        <f>N93</f>
        <v>72800</v>
      </c>
      <c r="O92" s="170">
        <v>0</v>
      </c>
      <c r="P92" s="170">
        <v>0</v>
      </c>
    </row>
    <row r="93" spans="1:16" ht="23.25" customHeight="1">
      <c r="A93" s="102"/>
      <c r="B93" s="110"/>
      <c r="C93" s="312" t="s">
        <v>257</v>
      </c>
      <c r="D93" s="313"/>
      <c r="E93" s="313"/>
      <c r="F93" s="313"/>
      <c r="G93" s="313"/>
      <c r="H93" s="313"/>
      <c r="I93" s="314"/>
      <c r="J93" s="104">
        <v>5</v>
      </c>
      <c r="K93" s="104">
        <v>2</v>
      </c>
      <c r="L93" s="121">
        <v>6240690120</v>
      </c>
      <c r="M93" s="164">
        <v>0</v>
      </c>
      <c r="N93" s="170">
        <f>N94</f>
        <v>72800</v>
      </c>
      <c r="O93" s="170">
        <v>0</v>
      </c>
      <c r="P93" s="170">
        <v>0</v>
      </c>
    </row>
    <row r="94" spans="1:16" ht="42" customHeight="1">
      <c r="A94" s="102"/>
      <c r="B94" s="110"/>
      <c r="C94" s="109"/>
      <c r="D94" s="103"/>
      <c r="E94" s="103"/>
      <c r="F94" s="335" t="s">
        <v>258</v>
      </c>
      <c r="G94" s="335"/>
      <c r="H94" s="335"/>
      <c r="I94" s="335"/>
      <c r="J94" s="104">
        <v>5</v>
      </c>
      <c r="K94" s="104">
        <v>2</v>
      </c>
      <c r="L94" s="121">
        <v>6240690120</v>
      </c>
      <c r="M94" s="164">
        <v>240</v>
      </c>
      <c r="N94" s="170">
        <f>'прил №5'!O115</f>
        <v>72800</v>
      </c>
      <c r="O94" s="170">
        <v>0</v>
      </c>
      <c r="P94" s="170">
        <v>0</v>
      </c>
    </row>
    <row r="95" spans="1:16" ht="19.5" customHeight="1">
      <c r="A95" s="102">
        <v>2.3208016240475001E+19</v>
      </c>
      <c r="B95" s="110"/>
      <c r="C95" s="318" t="s">
        <v>36</v>
      </c>
      <c r="D95" s="319"/>
      <c r="E95" s="319"/>
      <c r="F95" s="319"/>
      <c r="G95" s="319"/>
      <c r="H95" s="319"/>
      <c r="I95" s="320"/>
      <c r="J95" s="105">
        <v>5</v>
      </c>
      <c r="K95" s="105">
        <v>3</v>
      </c>
      <c r="L95" s="118">
        <v>0</v>
      </c>
      <c r="M95" s="162">
        <v>0</v>
      </c>
      <c r="N95" s="169">
        <f>N96</f>
        <v>5035319.78</v>
      </c>
      <c r="O95" s="169">
        <v>1982734</v>
      </c>
      <c r="P95" s="169">
        <v>2566111</v>
      </c>
    </row>
    <row r="96" spans="1:16" ht="60" customHeight="1">
      <c r="A96" s="102"/>
      <c r="B96" s="110"/>
      <c r="C96" s="318" t="s">
        <v>214</v>
      </c>
      <c r="D96" s="330"/>
      <c r="E96" s="330"/>
      <c r="F96" s="330"/>
      <c r="G96" s="330"/>
      <c r="H96" s="330"/>
      <c r="I96" s="331"/>
      <c r="J96" s="105">
        <v>5</v>
      </c>
      <c r="K96" s="105">
        <v>3</v>
      </c>
      <c r="L96" s="137">
        <v>6200000000</v>
      </c>
      <c r="M96" s="162">
        <v>0</v>
      </c>
      <c r="N96" s="169">
        <f>N97</f>
        <v>5035319.78</v>
      </c>
      <c r="O96" s="169">
        <v>1982734</v>
      </c>
      <c r="P96" s="169">
        <v>2566111</v>
      </c>
    </row>
    <row r="97" spans="1:16" ht="17.25" customHeight="1">
      <c r="A97" s="102"/>
      <c r="B97" s="110"/>
      <c r="C97" s="318" t="s">
        <v>215</v>
      </c>
      <c r="D97" s="319"/>
      <c r="E97" s="319"/>
      <c r="F97" s="319"/>
      <c r="G97" s="319"/>
      <c r="H97" s="319"/>
      <c r="I97" s="320"/>
      <c r="J97" s="105">
        <v>5</v>
      </c>
      <c r="K97" s="105">
        <v>3</v>
      </c>
      <c r="L97" s="130">
        <v>6240000000</v>
      </c>
      <c r="M97" s="162">
        <v>0</v>
      </c>
      <c r="N97" s="169">
        <f>N98</f>
        <v>5035319.78</v>
      </c>
      <c r="O97" s="169">
        <v>1982734</v>
      </c>
      <c r="P97" s="169">
        <v>2566111</v>
      </c>
    </row>
    <row r="98" spans="1:16" ht="30" customHeight="1">
      <c r="A98" s="102"/>
      <c r="B98" s="110"/>
      <c r="C98" s="332" t="s">
        <v>259</v>
      </c>
      <c r="D98" s="333"/>
      <c r="E98" s="333"/>
      <c r="F98" s="333"/>
      <c r="G98" s="333"/>
      <c r="H98" s="333"/>
      <c r="I98" s="334"/>
      <c r="J98" s="105">
        <v>5</v>
      </c>
      <c r="K98" s="105">
        <v>3</v>
      </c>
      <c r="L98" s="131">
        <v>6240300000</v>
      </c>
      <c r="M98" s="162">
        <v>0</v>
      </c>
      <c r="N98" s="169">
        <f>N99</f>
        <v>5035319.78</v>
      </c>
      <c r="O98" s="169">
        <v>1982734</v>
      </c>
      <c r="P98" s="169">
        <v>2566111</v>
      </c>
    </row>
    <row r="99" spans="1:16" ht="32.25" customHeight="1">
      <c r="A99" s="102"/>
      <c r="B99" s="110"/>
      <c r="C99" s="109"/>
      <c r="D99" s="179"/>
      <c r="E99" s="324" t="s">
        <v>260</v>
      </c>
      <c r="F99" s="325"/>
      <c r="G99" s="325"/>
      <c r="H99" s="325"/>
      <c r="I99" s="326"/>
      <c r="J99" s="104">
        <v>5</v>
      </c>
      <c r="K99" s="104">
        <v>3</v>
      </c>
      <c r="L99" s="119">
        <v>6240395310</v>
      </c>
      <c r="M99" s="164">
        <v>0</v>
      </c>
      <c r="N99" s="169">
        <f>N100</f>
        <v>5035319.78</v>
      </c>
      <c r="O99" s="169">
        <v>1982734</v>
      </c>
      <c r="P99" s="169">
        <v>2566111</v>
      </c>
    </row>
    <row r="100" spans="1:16" ht="30" customHeight="1">
      <c r="A100" s="102"/>
      <c r="B100" s="110"/>
      <c r="C100" s="109"/>
      <c r="D100" s="103"/>
      <c r="E100" s="103"/>
      <c r="F100" s="335" t="s">
        <v>221</v>
      </c>
      <c r="G100" s="335"/>
      <c r="H100" s="335"/>
      <c r="I100" s="335"/>
      <c r="J100" s="104">
        <v>5</v>
      </c>
      <c r="K100" s="104">
        <v>3</v>
      </c>
      <c r="L100" s="119">
        <v>6240395310</v>
      </c>
      <c r="M100" s="164" t="s">
        <v>222</v>
      </c>
      <c r="N100" s="169">
        <f>'прил №5'!O122</f>
        <v>5035319.78</v>
      </c>
      <c r="O100" s="169">
        <v>1982734</v>
      </c>
      <c r="P100" s="169">
        <v>2566111</v>
      </c>
    </row>
    <row r="101" spans="1:16" ht="18.75" customHeight="1">
      <c r="A101" s="339" t="s">
        <v>261</v>
      </c>
      <c r="B101" s="340"/>
      <c r="C101" s="340"/>
      <c r="D101" s="340"/>
      <c r="E101" s="340"/>
      <c r="F101" s="340"/>
      <c r="G101" s="340"/>
      <c r="H101" s="340"/>
      <c r="I101" s="341"/>
      <c r="J101" s="115">
        <v>8</v>
      </c>
      <c r="K101" s="115">
        <v>0</v>
      </c>
      <c r="L101" s="122">
        <v>0</v>
      </c>
      <c r="M101" s="165">
        <v>0</v>
      </c>
      <c r="N101" s="171">
        <f>N102</f>
        <v>9489591</v>
      </c>
      <c r="O101" s="171">
        <v>10101852</v>
      </c>
      <c r="P101" s="171">
        <v>10150700</v>
      </c>
    </row>
    <row r="102" spans="1:16" ht="19.5" customHeight="1">
      <c r="A102" s="180"/>
      <c r="B102" s="177"/>
      <c r="C102" s="309" t="s">
        <v>37</v>
      </c>
      <c r="D102" s="310"/>
      <c r="E102" s="310"/>
      <c r="F102" s="310"/>
      <c r="G102" s="310"/>
      <c r="H102" s="310"/>
      <c r="I102" s="311"/>
      <c r="J102" s="115">
        <v>8</v>
      </c>
      <c r="K102" s="115">
        <v>1</v>
      </c>
      <c r="L102" s="122">
        <v>0</v>
      </c>
      <c r="M102" s="165">
        <v>0</v>
      </c>
      <c r="N102" s="171">
        <f>N103</f>
        <v>9489591</v>
      </c>
      <c r="O102" s="171">
        <v>10101852</v>
      </c>
      <c r="P102" s="171">
        <v>10150700</v>
      </c>
    </row>
    <row r="103" spans="1:16" ht="58.5" customHeight="1">
      <c r="A103" s="180"/>
      <c r="B103" s="177"/>
      <c r="C103" s="309" t="s">
        <v>214</v>
      </c>
      <c r="D103" s="310"/>
      <c r="E103" s="310"/>
      <c r="F103" s="310"/>
      <c r="G103" s="310"/>
      <c r="H103" s="310"/>
      <c r="I103" s="311"/>
      <c r="J103" s="115">
        <v>8</v>
      </c>
      <c r="K103" s="115">
        <v>1</v>
      </c>
      <c r="L103" s="122">
        <v>6200000000</v>
      </c>
      <c r="M103" s="165">
        <v>0</v>
      </c>
      <c r="N103" s="171">
        <f>N104</f>
        <v>9489591</v>
      </c>
      <c r="O103" s="171">
        <v>10101852</v>
      </c>
      <c r="P103" s="171">
        <v>10150700</v>
      </c>
    </row>
    <row r="104" spans="1:16" ht="23.25" customHeight="1">
      <c r="A104" s="180"/>
      <c r="B104" s="181"/>
      <c r="C104" s="318" t="s">
        <v>215</v>
      </c>
      <c r="D104" s="319"/>
      <c r="E104" s="319"/>
      <c r="F104" s="319"/>
      <c r="G104" s="319"/>
      <c r="H104" s="319"/>
      <c r="I104" s="320"/>
      <c r="J104" s="105">
        <v>8</v>
      </c>
      <c r="K104" s="105">
        <v>1</v>
      </c>
      <c r="L104" s="130">
        <v>6240000000</v>
      </c>
      <c r="M104" s="162">
        <v>0</v>
      </c>
      <c r="N104" s="171">
        <f>N105</f>
        <v>9489591</v>
      </c>
      <c r="O104" s="171">
        <v>10101852</v>
      </c>
      <c r="P104" s="171">
        <v>10150700</v>
      </c>
    </row>
    <row r="105" spans="1:16" ht="23.25" customHeight="1">
      <c r="A105" s="102"/>
      <c r="B105" s="110"/>
      <c r="C105" s="324" t="s">
        <v>262</v>
      </c>
      <c r="D105" s="325"/>
      <c r="E105" s="325"/>
      <c r="F105" s="325"/>
      <c r="G105" s="325"/>
      <c r="H105" s="325"/>
      <c r="I105" s="326"/>
      <c r="J105" s="104">
        <v>8</v>
      </c>
      <c r="K105" s="104">
        <v>1</v>
      </c>
      <c r="L105" s="128">
        <v>6240400000</v>
      </c>
      <c r="M105" s="164">
        <v>0</v>
      </c>
      <c r="N105" s="171">
        <f>N108+N106+N110</f>
        <v>9489591</v>
      </c>
      <c r="O105" s="171">
        <v>10101852</v>
      </c>
      <c r="P105" s="171">
        <v>10150700</v>
      </c>
    </row>
    <row r="106" spans="1:16" ht="33" customHeight="1">
      <c r="A106" s="102"/>
      <c r="B106" s="110"/>
      <c r="C106" s="312" t="s">
        <v>265</v>
      </c>
      <c r="D106" s="313"/>
      <c r="E106" s="313"/>
      <c r="F106" s="313"/>
      <c r="G106" s="313"/>
      <c r="H106" s="313"/>
      <c r="I106" s="314"/>
      <c r="J106" s="104">
        <v>8</v>
      </c>
      <c r="K106" s="104">
        <v>1</v>
      </c>
      <c r="L106" s="119">
        <v>6240495220</v>
      </c>
      <c r="M106" s="164">
        <v>0</v>
      </c>
      <c r="N106" s="170">
        <f>N107</f>
        <v>1038891</v>
      </c>
      <c r="O106" s="170">
        <v>1651152</v>
      </c>
      <c r="P106" s="170">
        <v>1700000</v>
      </c>
    </row>
    <row r="107" spans="1:16" ht="35.25" customHeight="1">
      <c r="A107" s="102"/>
      <c r="B107" s="110"/>
      <c r="C107" s="109"/>
      <c r="D107" s="103"/>
      <c r="E107" s="103"/>
      <c r="F107" s="315" t="s">
        <v>221</v>
      </c>
      <c r="G107" s="316"/>
      <c r="H107" s="316"/>
      <c r="I107" s="317"/>
      <c r="J107" s="104">
        <v>8</v>
      </c>
      <c r="K107" s="104">
        <v>1</v>
      </c>
      <c r="L107" s="119">
        <v>6240495220</v>
      </c>
      <c r="M107" s="164">
        <v>240</v>
      </c>
      <c r="N107" s="170">
        <f>'прил №5'!O130</f>
        <v>1038891</v>
      </c>
      <c r="O107" s="170">
        <v>1651152</v>
      </c>
      <c r="P107" s="170">
        <v>1700000</v>
      </c>
    </row>
    <row r="108" spans="1:16" ht="63" customHeight="1">
      <c r="A108" s="102"/>
      <c r="B108" s="110"/>
      <c r="C108" s="324" t="s">
        <v>263</v>
      </c>
      <c r="D108" s="325"/>
      <c r="E108" s="325"/>
      <c r="F108" s="325"/>
      <c r="G108" s="325"/>
      <c r="H108" s="325"/>
      <c r="I108" s="326"/>
      <c r="J108" s="104">
        <v>8</v>
      </c>
      <c r="K108" s="104">
        <v>1</v>
      </c>
      <c r="L108" s="128" t="s">
        <v>264</v>
      </c>
      <c r="M108" s="163">
        <v>0</v>
      </c>
      <c r="N108" s="172">
        <f>N109</f>
        <v>6844300</v>
      </c>
      <c r="O108" s="170">
        <v>8450700</v>
      </c>
      <c r="P108" s="170">
        <v>8450700</v>
      </c>
    </row>
    <row r="109" spans="1:16" ht="19.5" customHeight="1">
      <c r="A109" s="102"/>
      <c r="B109" s="110"/>
      <c r="C109" s="109"/>
      <c r="D109" s="312" t="s">
        <v>126</v>
      </c>
      <c r="E109" s="313"/>
      <c r="F109" s="313"/>
      <c r="G109" s="313"/>
      <c r="H109" s="313"/>
      <c r="I109" s="314"/>
      <c r="J109" s="104">
        <v>8</v>
      </c>
      <c r="K109" s="104">
        <v>1</v>
      </c>
      <c r="L109" s="128" t="s">
        <v>264</v>
      </c>
      <c r="M109" s="164">
        <v>540</v>
      </c>
      <c r="N109" s="170">
        <f>'прил №5'!O134</f>
        <v>6844300</v>
      </c>
      <c r="O109" s="170">
        <v>8450700</v>
      </c>
      <c r="P109" s="170">
        <v>8450700</v>
      </c>
    </row>
    <row r="110" spans="1:16" ht="48.75" customHeight="1">
      <c r="A110" s="182"/>
      <c r="B110" s="110"/>
      <c r="C110" s="312" t="s">
        <v>267</v>
      </c>
      <c r="D110" s="313"/>
      <c r="E110" s="313"/>
      <c r="F110" s="313"/>
      <c r="G110" s="313"/>
      <c r="H110" s="313"/>
      <c r="I110" s="314"/>
      <c r="J110" s="104">
        <v>8</v>
      </c>
      <c r="K110" s="104">
        <v>1</v>
      </c>
      <c r="L110" s="128" t="s">
        <v>268</v>
      </c>
      <c r="M110" s="164">
        <v>0</v>
      </c>
      <c r="N110" s="170">
        <f>N111</f>
        <v>1606400</v>
      </c>
      <c r="O110" s="170">
        <v>0</v>
      </c>
      <c r="P110" s="170">
        <v>0</v>
      </c>
    </row>
    <row r="111" spans="1:16" ht="21.75" customHeight="1">
      <c r="A111" s="182"/>
      <c r="B111" s="110"/>
      <c r="C111" s="109"/>
      <c r="D111" s="103"/>
      <c r="E111" s="103"/>
      <c r="F111" s="312" t="s">
        <v>126</v>
      </c>
      <c r="G111" s="313"/>
      <c r="H111" s="313"/>
      <c r="I111" s="344"/>
      <c r="J111" s="104">
        <v>8</v>
      </c>
      <c r="K111" s="104">
        <v>1</v>
      </c>
      <c r="L111" s="138" t="s">
        <v>268</v>
      </c>
      <c r="M111" s="164">
        <v>540</v>
      </c>
      <c r="N111" s="170">
        <f>'прил №5'!O136</f>
        <v>1606400</v>
      </c>
      <c r="O111" s="170">
        <v>0</v>
      </c>
      <c r="P111" s="170">
        <v>0</v>
      </c>
    </row>
    <row r="112" spans="1:16" ht="18.75" customHeight="1">
      <c r="A112" s="151"/>
      <c r="B112" s="342" t="s">
        <v>173</v>
      </c>
      <c r="C112" s="342"/>
      <c r="D112" s="342"/>
      <c r="E112" s="342"/>
      <c r="F112" s="342"/>
      <c r="G112" s="342"/>
      <c r="H112" s="342"/>
      <c r="I112" s="343"/>
      <c r="J112" s="105">
        <v>10</v>
      </c>
      <c r="K112" s="105">
        <v>0</v>
      </c>
      <c r="L112" s="118">
        <v>0</v>
      </c>
      <c r="M112" s="162">
        <v>0</v>
      </c>
      <c r="N112" s="169">
        <f t="shared" ref="N112:N117" si="1">N113</f>
        <v>90000</v>
      </c>
      <c r="O112" s="169">
        <v>90000</v>
      </c>
      <c r="P112" s="169">
        <v>90000</v>
      </c>
    </row>
    <row r="113" spans="1:16" ht="18.75" customHeight="1">
      <c r="A113" s="151"/>
      <c r="B113" s="136"/>
      <c r="C113" s="319" t="s">
        <v>174</v>
      </c>
      <c r="D113" s="319"/>
      <c r="E113" s="319"/>
      <c r="F113" s="319"/>
      <c r="G113" s="319"/>
      <c r="H113" s="319"/>
      <c r="I113" s="320"/>
      <c r="J113" s="105">
        <v>10</v>
      </c>
      <c r="K113" s="105">
        <v>1</v>
      </c>
      <c r="L113" s="118">
        <v>0</v>
      </c>
      <c r="M113" s="162">
        <v>0</v>
      </c>
      <c r="N113" s="169">
        <f t="shared" si="1"/>
        <v>90000</v>
      </c>
      <c r="O113" s="169">
        <v>90000</v>
      </c>
      <c r="P113" s="169">
        <v>90000</v>
      </c>
    </row>
    <row r="114" spans="1:16" ht="60" customHeight="1">
      <c r="A114" s="151"/>
      <c r="B114" s="136"/>
      <c r="C114" s="309" t="s">
        <v>214</v>
      </c>
      <c r="D114" s="310"/>
      <c r="E114" s="310"/>
      <c r="F114" s="310"/>
      <c r="G114" s="310"/>
      <c r="H114" s="310"/>
      <c r="I114" s="311"/>
      <c r="J114" s="105">
        <v>10</v>
      </c>
      <c r="K114" s="105">
        <v>1</v>
      </c>
      <c r="L114" s="118">
        <v>6200000000</v>
      </c>
      <c r="M114" s="162">
        <v>0</v>
      </c>
      <c r="N114" s="169">
        <f t="shared" si="1"/>
        <v>90000</v>
      </c>
      <c r="O114" s="169">
        <v>90000</v>
      </c>
      <c r="P114" s="169">
        <v>90000</v>
      </c>
    </row>
    <row r="115" spans="1:16" ht="18.75" customHeight="1">
      <c r="A115" s="151"/>
      <c r="B115" s="136"/>
      <c r="C115" s="318" t="s">
        <v>215</v>
      </c>
      <c r="D115" s="319"/>
      <c r="E115" s="319"/>
      <c r="F115" s="319"/>
      <c r="G115" s="319"/>
      <c r="H115" s="319"/>
      <c r="I115" s="320"/>
      <c r="J115" s="105">
        <v>10</v>
      </c>
      <c r="K115" s="105">
        <v>1</v>
      </c>
      <c r="L115" s="130">
        <v>6240000000</v>
      </c>
      <c r="M115" s="162">
        <v>0</v>
      </c>
      <c r="N115" s="169">
        <f t="shared" si="1"/>
        <v>90000</v>
      </c>
      <c r="O115" s="169">
        <v>90000</v>
      </c>
      <c r="P115" s="169">
        <v>90000</v>
      </c>
    </row>
    <row r="116" spans="1:16" ht="31.5" customHeight="1">
      <c r="A116" s="151"/>
      <c r="B116" s="136"/>
      <c r="C116" s="313" t="s">
        <v>216</v>
      </c>
      <c r="D116" s="313"/>
      <c r="E116" s="313"/>
      <c r="F116" s="313"/>
      <c r="G116" s="313"/>
      <c r="H116" s="313"/>
      <c r="I116" s="314"/>
      <c r="J116" s="104">
        <v>10</v>
      </c>
      <c r="K116" s="104">
        <v>1</v>
      </c>
      <c r="L116" s="119">
        <v>6240500000</v>
      </c>
      <c r="M116" s="164">
        <v>0</v>
      </c>
      <c r="N116" s="169">
        <f t="shared" si="1"/>
        <v>90000</v>
      </c>
      <c r="O116" s="169">
        <v>90000</v>
      </c>
      <c r="P116" s="169">
        <v>90000</v>
      </c>
    </row>
    <row r="117" spans="1:16" ht="21.75" customHeight="1">
      <c r="A117" s="151"/>
      <c r="B117" s="136"/>
      <c r="C117" s="313" t="s">
        <v>269</v>
      </c>
      <c r="D117" s="313"/>
      <c r="E117" s="313"/>
      <c r="F117" s="313"/>
      <c r="G117" s="313"/>
      <c r="H117" s="313"/>
      <c r="I117" s="314"/>
      <c r="J117" s="104">
        <v>10</v>
      </c>
      <c r="K117" s="104">
        <v>1</v>
      </c>
      <c r="L117" s="119">
        <v>6240525050</v>
      </c>
      <c r="M117" s="164">
        <v>0</v>
      </c>
      <c r="N117" s="169">
        <f t="shared" si="1"/>
        <v>90000</v>
      </c>
      <c r="O117" s="169">
        <v>90000</v>
      </c>
      <c r="P117" s="169">
        <v>90000</v>
      </c>
    </row>
    <row r="118" spans="1:16" ht="18" customHeight="1">
      <c r="A118" s="151"/>
      <c r="B118" s="136"/>
      <c r="C118" s="313" t="s">
        <v>270</v>
      </c>
      <c r="D118" s="313"/>
      <c r="E118" s="313"/>
      <c r="F118" s="313"/>
      <c r="G118" s="313"/>
      <c r="H118" s="313"/>
      <c r="I118" s="314"/>
      <c r="J118" s="104">
        <v>10</v>
      </c>
      <c r="K118" s="104">
        <v>1</v>
      </c>
      <c r="L118" s="119">
        <v>6240525050</v>
      </c>
      <c r="M118" s="164">
        <v>310</v>
      </c>
      <c r="N118" s="169">
        <f>'прил №5'!O144</f>
        <v>90000</v>
      </c>
      <c r="O118" s="169">
        <v>90000</v>
      </c>
      <c r="P118" s="169">
        <v>90000</v>
      </c>
    </row>
    <row r="119" spans="1:16" ht="17.25" customHeight="1">
      <c r="A119" s="336" t="s">
        <v>271</v>
      </c>
      <c r="B119" s="337"/>
      <c r="C119" s="337"/>
      <c r="D119" s="337"/>
      <c r="E119" s="337"/>
      <c r="F119" s="337"/>
      <c r="G119" s="337"/>
      <c r="H119" s="337"/>
      <c r="I119" s="338"/>
      <c r="J119" s="105">
        <v>11</v>
      </c>
      <c r="K119" s="105">
        <v>0</v>
      </c>
      <c r="L119" s="118">
        <v>0</v>
      </c>
      <c r="M119" s="162">
        <v>0</v>
      </c>
      <c r="N119" s="169">
        <f t="shared" ref="N119:N124" si="2">N120</f>
        <v>50000</v>
      </c>
      <c r="O119" s="169">
        <v>50000</v>
      </c>
      <c r="P119" s="169">
        <v>50000</v>
      </c>
    </row>
    <row r="120" spans="1:16" ht="21" customHeight="1">
      <c r="A120" s="102"/>
      <c r="B120" s="110"/>
      <c r="C120" s="318" t="s">
        <v>272</v>
      </c>
      <c r="D120" s="319"/>
      <c r="E120" s="319"/>
      <c r="F120" s="319"/>
      <c r="G120" s="319"/>
      <c r="H120" s="319"/>
      <c r="I120" s="320"/>
      <c r="J120" s="105">
        <v>11</v>
      </c>
      <c r="K120" s="105">
        <v>1</v>
      </c>
      <c r="L120" s="118">
        <v>0</v>
      </c>
      <c r="M120" s="162">
        <v>0</v>
      </c>
      <c r="N120" s="169">
        <f t="shared" si="2"/>
        <v>50000</v>
      </c>
      <c r="O120" s="169">
        <v>50000</v>
      </c>
      <c r="P120" s="169">
        <v>50000</v>
      </c>
    </row>
    <row r="121" spans="1:16" ht="60.75" customHeight="1">
      <c r="A121" s="102"/>
      <c r="B121" s="110"/>
      <c r="C121" s="318" t="s">
        <v>214</v>
      </c>
      <c r="D121" s="319"/>
      <c r="E121" s="319"/>
      <c r="F121" s="319"/>
      <c r="G121" s="319"/>
      <c r="H121" s="319"/>
      <c r="I121" s="320"/>
      <c r="J121" s="105">
        <v>11</v>
      </c>
      <c r="K121" s="105">
        <v>1</v>
      </c>
      <c r="L121" s="118">
        <v>6200000000</v>
      </c>
      <c r="M121" s="162">
        <v>0</v>
      </c>
      <c r="N121" s="169">
        <f t="shared" si="2"/>
        <v>50000</v>
      </c>
      <c r="O121" s="169">
        <v>50000</v>
      </c>
      <c r="P121" s="169">
        <v>50000</v>
      </c>
    </row>
    <row r="122" spans="1:16" ht="18" customHeight="1">
      <c r="A122" s="102"/>
      <c r="B122" s="110"/>
      <c r="C122" s="318" t="s">
        <v>215</v>
      </c>
      <c r="D122" s="319"/>
      <c r="E122" s="319"/>
      <c r="F122" s="319"/>
      <c r="G122" s="319"/>
      <c r="H122" s="319"/>
      <c r="I122" s="320"/>
      <c r="J122" s="105">
        <v>11</v>
      </c>
      <c r="K122" s="105">
        <v>1</v>
      </c>
      <c r="L122" s="130">
        <v>6240000000</v>
      </c>
      <c r="M122" s="162">
        <v>0</v>
      </c>
      <c r="N122" s="169">
        <f t="shared" si="2"/>
        <v>50000</v>
      </c>
      <c r="O122" s="169">
        <v>50000</v>
      </c>
      <c r="P122" s="169">
        <v>50000</v>
      </c>
    </row>
    <row r="123" spans="1:16" ht="24" customHeight="1">
      <c r="A123" s="102"/>
      <c r="B123" s="110"/>
      <c r="C123" s="321" t="s">
        <v>262</v>
      </c>
      <c r="D123" s="322"/>
      <c r="E123" s="322"/>
      <c r="F123" s="322"/>
      <c r="G123" s="322"/>
      <c r="H123" s="322"/>
      <c r="I123" s="323"/>
      <c r="J123" s="104">
        <v>11</v>
      </c>
      <c r="K123" s="104">
        <v>1</v>
      </c>
      <c r="L123" s="128">
        <v>6240400000</v>
      </c>
      <c r="M123" s="164">
        <v>0</v>
      </c>
      <c r="N123" s="169">
        <f t="shared" si="2"/>
        <v>50000</v>
      </c>
      <c r="O123" s="169">
        <v>50000</v>
      </c>
      <c r="P123" s="169">
        <v>50000</v>
      </c>
    </row>
    <row r="124" spans="1:16" ht="18.75" customHeight="1">
      <c r="A124" s="102"/>
      <c r="B124" s="110"/>
      <c r="C124" s="321" t="s">
        <v>273</v>
      </c>
      <c r="D124" s="322"/>
      <c r="E124" s="322"/>
      <c r="F124" s="322"/>
      <c r="G124" s="322"/>
      <c r="H124" s="322"/>
      <c r="I124" s="323"/>
      <c r="J124" s="104">
        <v>11</v>
      </c>
      <c r="K124" s="104">
        <v>1</v>
      </c>
      <c r="L124" s="119">
        <v>6240495240</v>
      </c>
      <c r="M124" s="164">
        <v>0</v>
      </c>
      <c r="N124" s="169">
        <f t="shared" si="2"/>
        <v>50000</v>
      </c>
      <c r="O124" s="169">
        <v>50000</v>
      </c>
      <c r="P124" s="169">
        <v>50000</v>
      </c>
    </row>
    <row r="125" spans="1:16" ht="30" customHeight="1">
      <c r="A125" s="102"/>
      <c r="B125" s="110"/>
      <c r="C125" s="109"/>
      <c r="D125" s="103"/>
      <c r="E125" s="103"/>
      <c r="F125" s="335" t="s">
        <v>221</v>
      </c>
      <c r="G125" s="335"/>
      <c r="H125" s="335"/>
      <c r="I125" s="335"/>
      <c r="J125" s="104">
        <v>11</v>
      </c>
      <c r="K125" s="104">
        <v>1</v>
      </c>
      <c r="L125" s="119">
        <v>6240495240</v>
      </c>
      <c r="M125" s="164">
        <v>240</v>
      </c>
      <c r="N125" s="169">
        <f>'прил №5'!O152</f>
        <v>50000</v>
      </c>
      <c r="O125" s="169">
        <v>50000</v>
      </c>
      <c r="P125" s="169">
        <v>50000</v>
      </c>
    </row>
    <row r="126" spans="1:16" ht="14.25">
      <c r="A126" s="123"/>
      <c r="B126" s="327" t="s">
        <v>274</v>
      </c>
      <c r="C126" s="328"/>
      <c r="D126" s="328"/>
      <c r="E126" s="328"/>
      <c r="F126" s="328"/>
      <c r="G126" s="328"/>
      <c r="H126" s="328"/>
      <c r="I126" s="329"/>
      <c r="J126" s="133" t="s">
        <v>80</v>
      </c>
      <c r="K126" s="134" t="s">
        <v>80</v>
      </c>
      <c r="L126" s="135" t="s">
        <v>80</v>
      </c>
      <c r="M126" s="134" t="s">
        <v>80</v>
      </c>
      <c r="N126" s="239">
        <f>N119+N112+N101+N83+N69+N56+N48+N8</f>
        <v>34451761.600000001</v>
      </c>
      <c r="O126" s="239">
        <f>O119+O112+O101+O83+O69+O56+O48+O8+O7</f>
        <v>21612975.640000001</v>
      </c>
      <c r="P126" s="239">
        <f>P119+P112+P101+P83+P69+P56+P48+P8+P7</f>
        <v>23054927.77</v>
      </c>
    </row>
  </sheetData>
  <mergeCells count="123">
    <mergeCell ref="F2:P3"/>
    <mergeCell ref="A8:I8"/>
    <mergeCell ref="C9:I9"/>
    <mergeCell ref="C17:I17"/>
    <mergeCell ref="E13:I13"/>
    <mergeCell ref="F14:I14"/>
    <mergeCell ref="C15:I15"/>
    <mergeCell ref="C16:I16"/>
    <mergeCell ref="A6:I6"/>
    <mergeCell ref="A7:I7"/>
    <mergeCell ref="C10:I10"/>
    <mergeCell ref="C11:I11"/>
    <mergeCell ref="D12:I12"/>
    <mergeCell ref="F35:I35"/>
    <mergeCell ref="C32:I32"/>
    <mergeCell ref="C25:I25"/>
    <mergeCell ref="D18:I18"/>
    <mergeCell ref="E19:I19"/>
    <mergeCell ref="F20:I20"/>
    <mergeCell ref="F23:I23"/>
    <mergeCell ref="F24:I24"/>
    <mergeCell ref="F22:I22"/>
    <mergeCell ref="F21:I21"/>
    <mergeCell ref="C39:I39"/>
    <mergeCell ref="C40:I40"/>
    <mergeCell ref="C26:I26"/>
    <mergeCell ref="C27:I27"/>
    <mergeCell ref="F29:I29"/>
    <mergeCell ref="F30:I30"/>
    <mergeCell ref="C28:I28"/>
    <mergeCell ref="F34:I34"/>
    <mergeCell ref="A48:I48"/>
    <mergeCell ref="C41:I41"/>
    <mergeCell ref="C42:I42"/>
    <mergeCell ref="C36:I36"/>
    <mergeCell ref="C37:I37"/>
    <mergeCell ref="C38:I38"/>
    <mergeCell ref="C53:I53"/>
    <mergeCell ref="F54:I54"/>
    <mergeCell ref="F55:I55"/>
    <mergeCell ref="A31:I31"/>
    <mergeCell ref="A56:I56"/>
    <mergeCell ref="C57:I57"/>
    <mergeCell ref="C43:I43"/>
    <mergeCell ref="C44:I44"/>
    <mergeCell ref="C45:I45"/>
    <mergeCell ref="F47:I47"/>
    <mergeCell ref="C64:I64"/>
    <mergeCell ref="C65:I65"/>
    <mergeCell ref="F62:I62"/>
    <mergeCell ref="D67:I67"/>
    <mergeCell ref="A69:I69"/>
    <mergeCell ref="C49:I49"/>
    <mergeCell ref="C50:I50"/>
    <mergeCell ref="C51:I51"/>
    <mergeCell ref="C58:I58"/>
    <mergeCell ref="C52:I52"/>
    <mergeCell ref="C92:I92"/>
    <mergeCell ref="C93:I93"/>
    <mergeCell ref="F94:I94"/>
    <mergeCell ref="C59:I59"/>
    <mergeCell ref="C60:I60"/>
    <mergeCell ref="E87:I87"/>
    <mergeCell ref="F88:I88"/>
    <mergeCell ref="C72:I72"/>
    <mergeCell ref="C73:I73"/>
    <mergeCell ref="C63:I63"/>
    <mergeCell ref="C77:I77"/>
    <mergeCell ref="C78:I78"/>
    <mergeCell ref="C81:I81"/>
    <mergeCell ref="C82:I82"/>
    <mergeCell ref="C96:I96"/>
    <mergeCell ref="D86:I86"/>
    <mergeCell ref="C95:I95"/>
    <mergeCell ref="C91:I91"/>
    <mergeCell ref="C89:I89"/>
    <mergeCell ref="C90:I90"/>
    <mergeCell ref="F100:I100"/>
    <mergeCell ref="A101:I101"/>
    <mergeCell ref="B112:I112"/>
    <mergeCell ref="C113:I113"/>
    <mergeCell ref="F111:I111"/>
    <mergeCell ref="C75:I75"/>
    <mergeCell ref="A83:I83"/>
    <mergeCell ref="C84:I84"/>
    <mergeCell ref="D85:I85"/>
    <mergeCell ref="C80:I80"/>
    <mergeCell ref="A119:I119"/>
    <mergeCell ref="C120:I120"/>
    <mergeCell ref="C115:I115"/>
    <mergeCell ref="C116:I116"/>
    <mergeCell ref="C117:I117"/>
    <mergeCell ref="C118:I118"/>
    <mergeCell ref="F46:I46"/>
    <mergeCell ref="C105:I105"/>
    <mergeCell ref="C108:I108"/>
    <mergeCell ref="C97:I97"/>
    <mergeCell ref="C70:I70"/>
    <mergeCell ref="C71:I71"/>
    <mergeCell ref="C76:I76"/>
    <mergeCell ref="C79:I79"/>
    <mergeCell ref="C74:I74"/>
    <mergeCell ref="C98:I98"/>
    <mergeCell ref="B126:I126"/>
    <mergeCell ref="C121:I121"/>
    <mergeCell ref="C122:I122"/>
    <mergeCell ref="C123:I123"/>
    <mergeCell ref="C124:I124"/>
    <mergeCell ref="F68:I68"/>
    <mergeCell ref="E99:I99"/>
    <mergeCell ref="F125:I125"/>
    <mergeCell ref="D109:I109"/>
    <mergeCell ref="C110:I110"/>
    <mergeCell ref="O1:P1"/>
    <mergeCell ref="C114:I114"/>
    <mergeCell ref="C106:I106"/>
    <mergeCell ref="F107:I107"/>
    <mergeCell ref="C102:I102"/>
    <mergeCell ref="C103:I103"/>
    <mergeCell ref="C104:I104"/>
    <mergeCell ref="C33:I33"/>
    <mergeCell ref="C66:I66"/>
    <mergeCell ref="C61:I6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54"/>
  <sheetViews>
    <sheetView tabSelected="1" zoomScaleNormal="85" workbookViewId="0">
      <selection activeCell="V92" sqref="V92"/>
    </sheetView>
  </sheetViews>
  <sheetFormatPr defaultRowHeight="12.75"/>
  <cols>
    <col min="1" max="5" width="0.5703125" customWidth="1"/>
    <col min="6" max="7" width="12.85546875" customWidth="1"/>
    <col min="8" max="8" width="14.5703125" customWidth="1"/>
    <col min="9" max="9" width="12.85546875" customWidth="1"/>
    <col min="10" max="10" width="7.140625" customWidth="1"/>
    <col min="11" max="11" width="6" customWidth="1"/>
    <col min="12" max="12" width="5.5703125" customWidth="1"/>
    <col min="13" max="13" width="13.42578125" customWidth="1"/>
    <col min="14" max="14" width="6.5703125" customWidth="1"/>
    <col min="15" max="15" width="19" customWidth="1"/>
    <col min="16" max="16" width="17.5703125" customWidth="1"/>
    <col min="17" max="17" width="20.5703125" customWidth="1"/>
    <col min="18" max="18" width="13.42578125" customWidth="1"/>
    <col min="19" max="19" width="3" customWidth="1"/>
    <col min="20" max="20" width="12.7109375" customWidth="1"/>
    <col min="21" max="21" width="13.85546875" customWidth="1"/>
  </cols>
  <sheetData>
    <row r="1" spans="1:17" ht="16.5" customHeight="1">
      <c r="A1" s="199"/>
      <c r="B1" s="199"/>
      <c r="C1" s="199"/>
      <c r="D1" s="199"/>
      <c r="E1" s="199"/>
      <c r="F1" s="199"/>
      <c r="G1" s="199"/>
      <c r="H1" s="199"/>
      <c r="I1" s="200"/>
      <c r="J1" s="201"/>
      <c r="K1" s="201"/>
      <c r="L1" s="201"/>
      <c r="M1" s="365" t="s">
        <v>275</v>
      </c>
      <c r="N1" s="366"/>
      <c r="O1" s="366"/>
      <c r="P1" s="366"/>
      <c r="Q1" s="366"/>
    </row>
    <row r="2" spans="1:17" ht="53.25" customHeight="1">
      <c r="A2" s="200"/>
      <c r="B2" s="200"/>
      <c r="C2" s="200"/>
      <c r="D2" s="200"/>
      <c r="E2" s="200"/>
      <c r="F2" s="200"/>
      <c r="G2" s="200"/>
      <c r="H2" s="200"/>
      <c r="I2" s="200"/>
      <c r="J2" s="203"/>
      <c r="K2" s="203"/>
      <c r="L2" s="203"/>
      <c r="M2" s="202"/>
      <c r="N2" s="198"/>
      <c r="O2" s="198"/>
      <c r="P2" s="365" t="s">
        <v>276</v>
      </c>
      <c r="Q2" s="366"/>
    </row>
    <row r="3" spans="1:17" ht="17.25" customHeight="1">
      <c r="A3" s="200"/>
      <c r="B3" s="200"/>
      <c r="C3" s="200"/>
      <c r="D3" s="200"/>
      <c r="E3" s="200"/>
      <c r="F3" s="200"/>
      <c r="G3" s="200"/>
      <c r="H3" s="200"/>
      <c r="I3" s="200"/>
      <c r="J3" s="203"/>
      <c r="K3" s="203"/>
      <c r="L3" s="203"/>
      <c r="M3" s="365" t="s">
        <v>309</v>
      </c>
      <c r="N3" s="366"/>
      <c r="O3" s="366"/>
      <c r="P3" s="366"/>
      <c r="Q3" s="366"/>
    </row>
    <row r="4" spans="1:17" ht="7.5" customHeight="1">
      <c r="A4" s="367" t="s">
        <v>277</v>
      </c>
      <c r="B4" s="367"/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  <c r="N4" s="367"/>
      <c r="O4" s="367"/>
      <c r="P4" s="367"/>
      <c r="Q4" s="367"/>
    </row>
    <row r="5" spans="1:17" ht="14.25" customHeight="1">
      <c r="A5" s="367"/>
      <c r="B5" s="367"/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  <c r="N5" s="367"/>
      <c r="O5" s="367"/>
      <c r="P5" s="367"/>
      <c r="Q5" s="367"/>
    </row>
    <row r="6" spans="1:17" ht="19.5" thickBot="1">
      <c r="A6" s="200" t="s">
        <v>207</v>
      </c>
      <c r="B6" s="200"/>
      <c r="C6" s="200"/>
      <c r="D6" s="200"/>
      <c r="E6" s="200"/>
      <c r="F6" s="200"/>
      <c r="G6" s="200"/>
      <c r="H6" s="200"/>
      <c r="I6" s="200"/>
      <c r="J6" s="204"/>
      <c r="K6" s="204"/>
      <c r="L6" s="204"/>
      <c r="M6" s="205"/>
      <c r="N6" s="205"/>
      <c r="O6" s="206"/>
      <c r="P6" s="206"/>
      <c r="Q6" s="290" t="s">
        <v>208</v>
      </c>
    </row>
    <row r="7" spans="1:17" ht="14.25">
      <c r="A7" s="368" t="s">
        <v>209</v>
      </c>
      <c r="B7" s="369"/>
      <c r="C7" s="369"/>
      <c r="D7" s="369"/>
      <c r="E7" s="369"/>
      <c r="F7" s="369"/>
      <c r="G7" s="369"/>
      <c r="H7" s="369"/>
      <c r="I7" s="369"/>
      <c r="J7" s="111" t="s">
        <v>278</v>
      </c>
      <c r="K7" s="111" t="s">
        <v>155</v>
      </c>
      <c r="L7" s="111" t="s">
        <v>156</v>
      </c>
      <c r="M7" s="112" t="s">
        <v>210</v>
      </c>
      <c r="N7" s="112" t="s">
        <v>211</v>
      </c>
      <c r="O7" s="113">
        <v>2025</v>
      </c>
      <c r="P7" s="113">
        <v>2026</v>
      </c>
      <c r="Q7" s="197">
        <v>2027</v>
      </c>
    </row>
    <row r="8" spans="1:17" ht="14.25">
      <c r="A8" s="350" t="s">
        <v>212</v>
      </c>
      <c r="B8" s="319"/>
      <c r="C8" s="319"/>
      <c r="D8" s="319"/>
      <c r="E8" s="319"/>
      <c r="F8" s="319"/>
      <c r="G8" s="319"/>
      <c r="H8" s="319"/>
      <c r="I8" s="320"/>
      <c r="J8" s="162">
        <v>0</v>
      </c>
      <c r="K8" s="244">
        <v>0</v>
      </c>
      <c r="L8" s="244">
        <v>0</v>
      </c>
      <c r="M8" s="207">
        <v>0</v>
      </c>
      <c r="N8" s="190">
        <v>0</v>
      </c>
      <c r="O8" s="166">
        <v>0</v>
      </c>
      <c r="P8" s="167">
        <v>534400</v>
      </c>
      <c r="Q8" s="231">
        <v>1126850</v>
      </c>
    </row>
    <row r="9" spans="1:17" ht="20.25" customHeight="1">
      <c r="A9" s="350" t="s">
        <v>279</v>
      </c>
      <c r="B9" s="319"/>
      <c r="C9" s="319"/>
      <c r="D9" s="319"/>
      <c r="E9" s="319"/>
      <c r="F9" s="319"/>
      <c r="G9" s="319"/>
      <c r="H9" s="319"/>
      <c r="I9" s="320"/>
      <c r="J9" s="162">
        <v>232</v>
      </c>
      <c r="K9" s="244">
        <v>0</v>
      </c>
      <c r="L9" s="244">
        <v>0</v>
      </c>
      <c r="M9" s="207">
        <v>0</v>
      </c>
      <c r="N9" s="190">
        <v>0</v>
      </c>
      <c r="O9" s="232">
        <f>O10+O59+O70+O86+O103+O124+O137+O146</f>
        <v>34451761.600000001</v>
      </c>
      <c r="P9" s="232">
        <f>P10+P59+P70+P86+P103+P124+P137+P146</f>
        <v>21078575.640000001</v>
      </c>
      <c r="Q9" s="232">
        <f>Q10+Q59+Q70+Q86+Q103+Q124+Q137+Q146</f>
        <v>21928077.77</v>
      </c>
    </row>
    <row r="10" spans="1:17" ht="18" customHeight="1">
      <c r="A10" s="362" t="s">
        <v>213</v>
      </c>
      <c r="B10" s="363"/>
      <c r="C10" s="363"/>
      <c r="D10" s="363"/>
      <c r="E10" s="363"/>
      <c r="F10" s="363"/>
      <c r="G10" s="363"/>
      <c r="H10" s="363"/>
      <c r="I10" s="363"/>
      <c r="J10" s="162">
        <v>232</v>
      </c>
      <c r="K10" s="244">
        <v>1</v>
      </c>
      <c r="L10" s="244">
        <v>0</v>
      </c>
      <c r="M10" s="208">
        <v>0</v>
      </c>
      <c r="N10" s="190">
        <v>0</v>
      </c>
      <c r="O10" s="232">
        <f>O11+O19+O35+O41+O46+O51</f>
        <v>10959719</v>
      </c>
      <c r="P10" s="232">
        <f>P11+P19+P35+P41+P46+P51</f>
        <v>6095014</v>
      </c>
      <c r="Q10" s="232">
        <f>Q11+Q19+Q35+Q41+Q46+Q51</f>
        <v>5646339</v>
      </c>
    </row>
    <row r="11" spans="1:17" ht="30.75" customHeight="1">
      <c r="A11" s="106"/>
      <c r="B11" s="101"/>
      <c r="C11" s="318" t="s">
        <v>77</v>
      </c>
      <c r="D11" s="319"/>
      <c r="E11" s="319"/>
      <c r="F11" s="319"/>
      <c r="G11" s="319"/>
      <c r="H11" s="319"/>
      <c r="I11" s="320"/>
      <c r="J11" s="162">
        <v>232</v>
      </c>
      <c r="K11" s="244">
        <v>1</v>
      </c>
      <c r="L11" s="244">
        <v>2</v>
      </c>
      <c r="M11" s="208">
        <v>0</v>
      </c>
      <c r="N11" s="190">
        <v>0</v>
      </c>
      <c r="O11" s="232">
        <f t="shared" ref="O11:Q15" si="0">O12</f>
        <v>1692576.3800000001</v>
      </c>
      <c r="P11" s="232">
        <f t="shared" si="0"/>
        <v>1497300</v>
      </c>
      <c r="Q11" s="232">
        <f t="shared" si="0"/>
        <v>1497300</v>
      </c>
    </row>
    <row r="12" spans="1:17" ht="60.75" customHeight="1">
      <c r="A12" s="106"/>
      <c r="B12" s="101"/>
      <c r="C12" s="318" t="s">
        <v>214</v>
      </c>
      <c r="D12" s="319"/>
      <c r="E12" s="319"/>
      <c r="F12" s="319"/>
      <c r="G12" s="319"/>
      <c r="H12" s="319"/>
      <c r="I12" s="320"/>
      <c r="J12" s="162">
        <v>232</v>
      </c>
      <c r="K12" s="244">
        <v>1</v>
      </c>
      <c r="L12" s="244">
        <v>2</v>
      </c>
      <c r="M12" s="209">
        <v>6200000000</v>
      </c>
      <c r="N12" s="190">
        <v>0</v>
      </c>
      <c r="O12" s="232">
        <f t="shared" si="0"/>
        <v>1692576.3800000001</v>
      </c>
      <c r="P12" s="232">
        <f t="shared" si="0"/>
        <v>1497300</v>
      </c>
      <c r="Q12" s="232">
        <f t="shared" si="0"/>
        <v>1497300</v>
      </c>
    </row>
    <row r="13" spans="1:17" ht="14.25">
      <c r="A13" s="106"/>
      <c r="B13" s="101"/>
      <c r="C13" s="318" t="s">
        <v>215</v>
      </c>
      <c r="D13" s="319"/>
      <c r="E13" s="319"/>
      <c r="F13" s="319"/>
      <c r="G13" s="319"/>
      <c r="H13" s="319"/>
      <c r="I13" s="320"/>
      <c r="J13" s="162">
        <v>232</v>
      </c>
      <c r="K13" s="244">
        <v>1</v>
      </c>
      <c r="L13" s="244">
        <v>2</v>
      </c>
      <c r="M13" s="210">
        <v>6240000000</v>
      </c>
      <c r="N13" s="190">
        <v>0</v>
      </c>
      <c r="O13" s="232">
        <f t="shared" si="0"/>
        <v>1692576.3800000001</v>
      </c>
      <c r="P13" s="232">
        <f t="shared" si="0"/>
        <v>1497300</v>
      </c>
      <c r="Q13" s="232">
        <f t="shared" si="0"/>
        <v>1497300</v>
      </c>
    </row>
    <row r="14" spans="1:17" ht="34.5" customHeight="1">
      <c r="A14" s="116"/>
      <c r="B14" s="117"/>
      <c r="C14" s="126"/>
      <c r="D14" s="347" t="s">
        <v>216</v>
      </c>
      <c r="E14" s="348"/>
      <c r="F14" s="348"/>
      <c r="G14" s="348"/>
      <c r="H14" s="348"/>
      <c r="I14" s="349"/>
      <c r="J14" s="163">
        <v>232</v>
      </c>
      <c r="K14" s="245">
        <v>1</v>
      </c>
      <c r="L14" s="245">
        <v>2</v>
      </c>
      <c r="M14" s="211">
        <v>6240500000</v>
      </c>
      <c r="N14" s="192">
        <v>0</v>
      </c>
      <c r="O14" s="234">
        <f t="shared" si="0"/>
        <v>1692576.3800000001</v>
      </c>
      <c r="P14" s="234">
        <f t="shared" si="0"/>
        <v>1497300</v>
      </c>
      <c r="Q14" s="234">
        <f t="shared" si="0"/>
        <v>1497300</v>
      </c>
    </row>
    <row r="15" spans="1:17" ht="15.75" customHeight="1">
      <c r="A15" s="106"/>
      <c r="B15" s="101"/>
      <c r="C15" s="107"/>
      <c r="D15" s="108"/>
      <c r="E15" s="355" t="s">
        <v>217</v>
      </c>
      <c r="F15" s="355"/>
      <c r="G15" s="355"/>
      <c r="H15" s="355"/>
      <c r="I15" s="355"/>
      <c r="J15" s="164">
        <v>232</v>
      </c>
      <c r="K15" s="246">
        <v>1</v>
      </c>
      <c r="L15" s="246">
        <v>2</v>
      </c>
      <c r="M15" s="212">
        <v>6240510010</v>
      </c>
      <c r="N15" s="191">
        <v>0</v>
      </c>
      <c r="O15" s="236">
        <f t="shared" si="0"/>
        <v>1692576.3800000001</v>
      </c>
      <c r="P15" s="236">
        <f t="shared" si="0"/>
        <v>1497300</v>
      </c>
      <c r="Q15" s="236">
        <f t="shared" si="0"/>
        <v>1497300</v>
      </c>
    </row>
    <row r="16" spans="1:17" ht="33" customHeight="1">
      <c r="A16" s="106"/>
      <c r="B16" s="101"/>
      <c r="C16" s="107"/>
      <c r="D16" s="108"/>
      <c r="E16" s="108"/>
      <c r="F16" s="355" t="s">
        <v>218</v>
      </c>
      <c r="G16" s="355"/>
      <c r="H16" s="355"/>
      <c r="I16" s="355"/>
      <c r="J16" s="164">
        <v>232</v>
      </c>
      <c r="K16" s="246">
        <v>1</v>
      </c>
      <c r="L16" s="246">
        <v>2</v>
      </c>
      <c r="M16" s="212">
        <v>6240510010</v>
      </c>
      <c r="N16" s="191" t="s">
        <v>219</v>
      </c>
      <c r="O16" s="236">
        <f>O17+O18</f>
        <v>1692576.3800000001</v>
      </c>
      <c r="P16" s="236">
        <f>P17+P18</f>
        <v>1497300</v>
      </c>
      <c r="Q16" s="236">
        <f>Q17+Q18</f>
        <v>1497300</v>
      </c>
    </row>
    <row r="17" spans="1:21" ht="32.25" customHeight="1">
      <c r="A17" s="106"/>
      <c r="B17" s="101"/>
      <c r="C17" s="107"/>
      <c r="D17" s="108"/>
      <c r="E17" s="108"/>
      <c r="F17" s="335" t="s">
        <v>280</v>
      </c>
      <c r="G17" s="335"/>
      <c r="H17" s="335"/>
      <c r="I17" s="335"/>
      <c r="J17" s="164">
        <v>232</v>
      </c>
      <c r="K17" s="246">
        <v>1</v>
      </c>
      <c r="L17" s="246">
        <v>2</v>
      </c>
      <c r="M17" s="212">
        <v>6240510010</v>
      </c>
      <c r="N17" s="191">
        <v>121</v>
      </c>
      <c r="O17" s="236">
        <v>1299981.8600000001</v>
      </c>
      <c r="P17" s="236">
        <v>1150000</v>
      </c>
      <c r="Q17" s="236">
        <v>1150000</v>
      </c>
    </row>
    <row r="18" spans="1:21" ht="47.25" customHeight="1">
      <c r="A18" s="106"/>
      <c r="B18" s="101"/>
      <c r="C18" s="107"/>
      <c r="D18" s="108"/>
      <c r="E18" s="108"/>
      <c r="F18" s="364" t="s">
        <v>281</v>
      </c>
      <c r="G18" s="364"/>
      <c r="H18" s="364"/>
      <c r="I18" s="364"/>
      <c r="J18" s="164">
        <v>232</v>
      </c>
      <c r="K18" s="246">
        <v>1</v>
      </c>
      <c r="L18" s="246">
        <v>2</v>
      </c>
      <c r="M18" s="212">
        <v>6240510010</v>
      </c>
      <c r="N18" s="191">
        <v>129</v>
      </c>
      <c r="O18" s="236">
        <v>392594.52</v>
      </c>
      <c r="P18" s="236">
        <v>347300</v>
      </c>
      <c r="Q18" s="236">
        <v>347300</v>
      </c>
    </row>
    <row r="19" spans="1:21" ht="62.25" customHeight="1">
      <c r="A19" s="106"/>
      <c r="B19" s="101"/>
      <c r="C19" s="318" t="s">
        <v>76</v>
      </c>
      <c r="D19" s="319"/>
      <c r="E19" s="319"/>
      <c r="F19" s="319"/>
      <c r="G19" s="319"/>
      <c r="H19" s="319"/>
      <c r="I19" s="320"/>
      <c r="J19" s="162">
        <v>232</v>
      </c>
      <c r="K19" s="244">
        <v>1</v>
      </c>
      <c r="L19" s="244">
        <v>4</v>
      </c>
      <c r="M19" s="208">
        <v>0</v>
      </c>
      <c r="N19" s="190">
        <v>0</v>
      </c>
      <c r="O19" s="232">
        <f t="shared" ref="O19:Q21" si="1">O20</f>
        <v>8700923.6199999992</v>
      </c>
      <c r="P19" s="232">
        <f t="shared" si="1"/>
        <v>4452295</v>
      </c>
      <c r="Q19" s="232">
        <f t="shared" si="1"/>
        <v>4003620</v>
      </c>
    </row>
    <row r="20" spans="1:21" ht="59.25" customHeight="1">
      <c r="A20" s="106"/>
      <c r="B20" s="101"/>
      <c r="C20" s="318" t="s">
        <v>214</v>
      </c>
      <c r="D20" s="370"/>
      <c r="E20" s="370"/>
      <c r="F20" s="370"/>
      <c r="G20" s="370"/>
      <c r="H20" s="370"/>
      <c r="I20" s="371"/>
      <c r="J20" s="162">
        <v>232</v>
      </c>
      <c r="K20" s="244">
        <v>1</v>
      </c>
      <c r="L20" s="244">
        <v>4</v>
      </c>
      <c r="M20" s="209">
        <v>6200000000</v>
      </c>
      <c r="N20" s="190">
        <v>0</v>
      </c>
      <c r="O20" s="232">
        <f t="shared" si="1"/>
        <v>8700923.6199999992</v>
      </c>
      <c r="P20" s="232">
        <f t="shared" si="1"/>
        <v>4452295</v>
      </c>
      <c r="Q20" s="232">
        <f t="shared" si="1"/>
        <v>4003620</v>
      </c>
    </row>
    <row r="21" spans="1:21" ht="20.25" customHeight="1">
      <c r="A21" s="106"/>
      <c r="B21" s="101"/>
      <c r="C21" s="318" t="s">
        <v>215</v>
      </c>
      <c r="D21" s="319"/>
      <c r="E21" s="319"/>
      <c r="F21" s="319"/>
      <c r="G21" s="319"/>
      <c r="H21" s="319"/>
      <c r="I21" s="320"/>
      <c r="J21" s="162">
        <v>232</v>
      </c>
      <c r="K21" s="244">
        <v>1</v>
      </c>
      <c r="L21" s="244">
        <v>4</v>
      </c>
      <c r="M21" s="210">
        <v>6240000000</v>
      </c>
      <c r="N21" s="190">
        <v>0</v>
      </c>
      <c r="O21" s="232">
        <f t="shared" si="1"/>
        <v>8700923.6199999992</v>
      </c>
      <c r="P21" s="232">
        <f t="shared" si="1"/>
        <v>4452295</v>
      </c>
      <c r="Q21" s="232">
        <f t="shared" si="1"/>
        <v>4003620</v>
      </c>
    </row>
    <row r="22" spans="1:21" ht="32.25" customHeight="1">
      <c r="A22" s="106"/>
      <c r="B22" s="101"/>
      <c r="C22" s="107"/>
      <c r="D22" s="324" t="s">
        <v>216</v>
      </c>
      <c r="E22" s="325"/>
      <c r="F22" s="325"/>
      <c r="G22" s="325"/>
      <c r="H22" s="325"/>
      <c r="I22" s="326"/>
      <c r="J22" s="164">
        <v>232</v>
      </c>
      <c r="K22" s="246">
        <v>1</v>
      </c>
      <c r="L22" s="246">
        <v>4</v>
      </c>
      <c r="M22" s="212">
        <v>6240500000</v>
      </c>
      <c r="N22" s="191">
        <v>0</v>
      </c>
      <c r="O22" s="236">
        <f>O23+O33</f>
        <v>8700923.6199999992</v>
      </c>
      <c r="P22" s="236">
        <f>P23+P33</f>
        <v>4452295</v>
      </c>
      <c r="Q22" s="236">
        <f>Q23+Q33</f>
        <v>4003620</v>
      </c>
    </row>
    <row r="23" spans="1:21" ht="18.75" customHeight="1">
      <c r="A23" s="106"/>
      <c r="B23" s="101"/>
      <c r="C23" s="107"/>
      <c r="D23" s="108"/>
      <c r="E23" s="312" t="s">
        <v>220</v>
      </c>
      <c r="F23" s="313"/>
      <c r="G23" s="313"/>
      <c r="H23" s="313"/>
      <c r="I23" s="314"/>
      <c r="J23" s="164">
        <v>232</v>
      </c>
      <c r="K23" s="246">
        <v>1</v>
      </c>
      <c r="L23" s="246">
        <v>4</v>
      </c>
      <c r="M23" s="213">
        <v>6240510020</v>
      </c>
      <c r="N23" s="191">
        <v>0</v>
      </c>
      <c r="O23" s="236">
        <f>O24+O27+O30</f>
        <v>8583123.6199999992</v>
      </c>
      <c r="P23" s="236">
        <f>P24+P27+P30</f>
        <v>4334495</v>
      </c>
      <c r="Q23" s="236">
        <f>Q24+Q27+Q30</f>
        <v>3885820</v>
      </c>
    </row>
    <row r="24" spans="1:21" ht="32.25" customHeight="1">
      <c r="A24" s="106"/>
      <c r="B24" s="101"/>
      <c r="C24" s="107"/>
      <c r="D24" s="108"/>
      <c r="E24" s="108"/>
      <c r="F24" s="355" t="s">
        <v>218</v>
      </c>
      <c r="G24" s="355"/>
      <c r="H24" s="355"/>
      <c r="I24" s="355"/>
      <c r="J24" s="164">
        <v>232</v>
      </c>
      <c r="K24" s="246">
        <v>1</v>
      </c>
      <c r="L24" s="246">
        <v>4</v>
      </c>
      <c r="M24" s="212">
        <v>6240510020</v>
      </c>
      <c r="N24" s="191" t="s">
        <v>219</v>
      </c>
      <c r="O24" s="236">
        <f>O25+O26</f>
        <v>4481930.2799999993</v>
      </c>
      <c r="P24" s="236">
        <f>P25+P26</f>
        <v>3229495</v>
      </c>
      <c r="Q24" s="236">
        <f>Q25+Q26</f>
        <v>2780820</v>
      </c>
    </row>
    <row r="25" spans="1:21" ht="30.75" customHeight="1">
      <c r="A25" s="106"/>
      <c r="B25" s="101"/>
      <c r="C25" s="107"/>
      <c r="D25" s="108"/>
      <c r="E25" s="108"/>
      <c r="F25" s="335" t="s">
        <v>280</v>
      </c>
      <c r="G25" s="335"/>
      <c r="H25" s="335"/>
      <c r="I25" s="335"/>
      <c r="J25" s="164">
        <v>232</v>
      </c>
      <c r="K25" s="246">
        <v>1</v>
      </c>
      <c r="L25" s="246">
        <v>4</v>
      </c>
      <c r="M25" s="212">
        <v>6240510020</v>
      </c>
      <c r="N25" s="191">
        <v>121</v>
      </c>
      <c r="O25" s="236">
        <v>3442345.84</v>
      </c>
      <c r="P25" s="236">
        <v>2380875</v>
      </c>
      <c r="Q25" s="236">
        <v>1932200</v>
      </c>
    </row>
    <row r="26" spans="1:21" ht="48.75" customHeight="1">
      <c r="A26" s="106"/>
      <c r="B26" s="101"/>
      <c r="C26" s="107"/>
      <c r="D26" s="108"/>
      <c r="E26" s="108"/>
      <c r="F26" s="335" t="s">
        <v>281</v>
      </c>
      <c r="G26" s="335"/>
      <c r="H26" s="335"/>
      <c r="I26" s="335"/>
      <c r="J26" s="164">
        <v>232</v>
      </c>
      <c r="K26" s="246">
        <v>1</v>
      </c>
      <c r="L26" s="246">
        <v>4</v>
      </c>
      <c r="M26" s="212">
        <v>6240510020</v>
      </c>
      <c r="N26" s="191">
        <v>129</v>
      </c>
      <c r="O26" s="236">
        <v>1039584.44</v>
      </c>
      <c r="P26" s="236">
        <v>848620</v>
      </c>
      <c r="Q26" s="236">
        <v>848620</v>
      </c>
    </row>
    <row r="27" spans="1:21" ht="33" customHeight="1">
      <c r="A27" s="106"/>
      <c r="B27" s="101"/>
      <c r="C27" s="107"/>
      <c r="D27" s="108"/>
      <c r="E27" s="108"/>
      <c r="F27" s="355" t="s">
        <v>221</v>
      </c>
      <c r="G27" s="355"/>
      <c r="H27" s="355"/>
      <c r="I27" s="355"/>
      <c r="J27" s="164">
        <v>232</v>
      </c>
      <c r="K27" s="246">
        <v>1</v>
      </c>
      <c r="L27" s="246">
        <v>4</v>
      </c>
      <c r="M27" s="212">
        <v>6240510020</v>
      </c>
      <c r="N27" s="191" t="s">
        <v>222</v>
      </c>
      <c r="O27" s="236">
        <f>O28+O29</f>
        <v>4061193.34</v>
      </c>
      <c r="P27" s="236">
        <f>P28+P29</f>
        <v>1065000</v>
      </c>
      <c r="Q27" s="236">
        <f>Q28+Q29</f>
        <v>1065000</v>
      </c>
    </row>
    <row r="28" spans="1:21" ht="19.5" customHeight="1">
      <c r="A28" s="106"/>
      <c r="B28" s="101"/>
      <c r="C28" s="107"/>
      <c r="D28" s="108"/>
      <c r="E28" s="108"/>
      <c r="F28" s="335" t="s">
        <v>240</v>
      </c>
      <c r="G28" s="335"/>
      <c r="H28" s="335"/>
      <c r="I28" s="335"/>
      <c r="J28" s="164">
        <v>232</v>
      </c>
      <c r="K28" s="246">
        <v>1</v>
      </c>
      <c r="L28" s="246">
        <v>4</v>
      </c>
      <c r="M28" s="212">
        <v>6240510020</v>
      </c>
      <c r="N28" s="191">
        <v>244</v>
      </c>
      <c r="O28" s="236">
        <v>3996193.34</v>
      </c>
      <c r="P28" s="236">
        <v>1000000</v>
      </c>
      <c r="Q28" s="236">
        <v>1000000</v>
      </c>
    </row>
    <row r="29" spans="1:21" ht="21" customHeight="1">
      <c r="A29" s="106"/>
      <c r="B29" s="101"/>
      <c r="C29" s="107"/>
      <c r="D29" s="108"/>
      <c r="E29" s="108"/>
      <c r="F29" s="312" t="s">
        <v>282</v>
      </c>
      <c r="G29" s="313"/>
      <c r="H29" s="313"/>
      <c r="I29" s="314"/>
      <c r="J29" s="164">
        <v>232</v>
      </c>
      <c r="K29" s="246">
        <v>1</v>
      </c>
      <c r="L29" s="246">
        <v>4</v>
      </c>
      <c r="M29" s="212">
        <v>6240510020</v>
      </c>
      <c r="N29" s="191">
        <v>247</v>
      </c>
      <c r="O29" s="236">
        <v>65000</v>
      </c>
      <c r="P29" s="236">
        <v>65000</v>
      </c>
      <c r="Q29" s="236">
        <v>65000</v>
      </c>
    </row>
    <row r="30" spans="1:21" ht="18" customHeight="1">
      <c r="A30" s="106"/>
      <c r="B30" s="101"/>
      <c r="C30" s="107"/>
      <c r="D30" s="108"/>
      <c r="E30" s="108"/>
      <c r="F30" s="355" t="s">
        <v>223</v>
      </c>
      <c r="G30" s="355"/>
      <c r="H30" s="355"/>
      <c r="I30" s="355"/>
      <c r="J30" s="164">
        <v>232</v>
      </c>
      <c r="K30" s="246">
        <v>1</v>
      </c>
      <c r="L30" s="246">
        <v>4</v>
      </c>
      <c r="M30" s="212">
        <v>6240510020</v>
      </c>
      <c r="N30" s="191" t="s">
        <v>224</v>
      </c>
      <c r="O30" s="236">
        <f>O31+O32</f>
        <v>40000</v>
      </c>
      <c r="P30" s="236">
        <f>P31+P32</f>
        <v>40000</v>
      </c>
      <c r="Q30" s="236">
        <f>Q31+Q32</f>
        <v>40000</v>
      </c>
    </row>
    <row r="31" spans="1:21" ht="33.75" customHeight="1">
      <c r="A31" s="106"/>
      <c r="B31" s="101"/>
      <c r="C31" s="107"/>
      <c r="D31" s="108"/>
      <c r="E31" s="108"/>
      <c r="F31" s="355" t="s">
        <v>283</v>
      </c>
      <c r="G31" s="372"/>
      <c r="H31" s="372"/>
      <c r="I31" s="372"/>
      <c r="J31" s="164">
        <v>232</v>
      </c>
      <c r="K31" s="246">
        <v>1</v>
      </c>
      <c r="L31" s="246">
        <v>4</v>
      </c>
      <c r="M31" s="212">
        <v>6240510020</v>
      </c>
      <c r="N31" s="191">
        <v>851</v>
      </c>
      <c r="O31" s="236">
        <v>29500</v>
      </c>
      <c r="P31" s="236">
        <v>30000</v>
      </c>
      <c r="Q31" s="237">
        <v>30000</v>
      </c>
      <c r="R31" t="s">
        <v>307</v>
      </c>
      <c r="T31" t="s">
        <v>306</v>
      </c>
      <c r="U31" t="s">
        <v>308</v>
      </c>
    </row>
    <row r="32" spans="1:21" ht="21.75" customHeight="1">
      <c r="A32" s="106"/>
      <c r="B32" s="101"/>
      <c r="C32" s="107"/>
      <c r="D32" s="108"/>
      <c r="E32" s="108"/>
      <c r="F32" s="355" t="s">
        <v>284</v>
      </c>
      <c r="G32" s="372"/>
      <c r="H32" s="372"/>
      <c r="I32" s="372"/>
      <c r="J32" s="164">
        <v>232</v>
      </c>
      <c r="K32" s="246">
        <v>1</v>
      </c>
      <c r="L32" s="246">
        <v>4</v>
      </c>
      <c r="M32" s="212">
        <v>6240510020</v>
      </c>
      <c r="N32" s="191">
        <v>853</v>
      </c>
      <c r="O32" s="236">
        <v>10500</v>
      </c>
      <c r="P32" s="236">
        <v>10000</v>
      </c>
      <c r="Q32" s="236">
        <v>10000</v>
      </c>
      <c r="R32" s="293">
        <f>O17+O18+O25+O26+O28+O29+O31+O32</f>
        <v>10275700</v>
      </c>
      <c r="S32" t="s">
        <v>305</v>
      </c>
      <c r="T32" s="294">
        <v>2000000</v>
      </c>
      <c r="U32" s="293">
        <f>R32-T32</f>
        <v>8275700</v>
      </c>
    </row>
    <row r="33" spans="1:17" ht="84" customHeight="1">
      <c r="A33" s="106"/>
      <c r="B33" s="101"/>
      <c r="C33" s="107"/>
      <c r="D33" s="108"/>
      <c r="E33" s="108"/>
      <c r="F33" s="312" t="s">
        <v>225</v>
      </c>
      <c r="G33" s="313"/>
      <c r="H33" s="313"/>
      <c r="I33" s="314"/>
      <c r="J33" s="164">
        <v>232</v>
      </c>
      <c r="K33" s="246">
        <v>1</v>
      </c>
      <c r="L33" s="246">
        <v>4</v>
      </c>
      <c r="M33" s="214" t="s">
        <v>226</v>
      </c>
      <c r="N33" s="191">
        <v>0</v>
      </c>
      <c r="O33" s="236">
        <f>O34</f>
        <v>117800</v>
      </c>
      <c r="P33" s="236">
        <f>P34</f>
        <v>117800</v>
      </c>
      <c r="Q33" s="236">
        <f>Q34</f>
        <v>117800</v>
      </c>
    </row>
    <row r="34" spans="1:17" ht="15">
      <c r="A34" s="106"/>
      <c r="B34" s="101"/>
      <c r="C34" s="107"/>
      <c r="D34" s="108"/>
      <c r="E34" s="108"/>
      <c r="F34" s="355" t="s">
        <v>126</v>
      </c>
      <c r="G34" s="355"/>
      <c r="H34" s="355"/>
      <c r="I34" s="355"/>
      <c r="J34" s="164">
        <v>232</v>
      </c>
      <c r="K34" s="246">
        <v>1</v>
      </c>
      <c r="L34" s="246">
        <v>4</v>
      </c>
      <c r="M34" s="222" t="s">
        <v>226</v>
      </c>
      <c r="N34" s="191">
        <v>540</v>
      </c>
      <c r="O34" s="236">
        <v>117800</v>
      </c>
      <c r="P34" s="236">
        <v>117800</v>
      </c>
      <c r="Q34" s="237">
        <v>117800</v>
      </c>
    </row>
    <row r="35" spans="1:17" ht="44.25" customHeight="1">
      <c r="A35" s="156"/>
      <c r="B35" s="117"/>
      <c r="C35" s="318" t="s">
        <v>60</v>
      </c>
      <c r="D35" s="319"/>
      <c r="E35" s="319"/>
      <c r="F35" s="319"/>
      <c r="G35" s="319"/>
      <c r="H35" s="319"/>
      <c r="I35" s="320"/>
      <c r="J35" s="162">
        <v>232</v>
      </c>
      <c r="K35" s="244">
        <v>1</v>
      </c>
      <c r="L35" s="244">
        <v>6</v>
      </c>
      <c r="M35" s="242">
        <v>0</v>
      </c>
      <c r="N35" s="190">
        <v>0</v>
      </c>
      <c r="O35" s="232">
        <f>O36</f>
        <v>116314</v>
      </c>
      <c r="P35" s="232">
        <f t="shared" ref="P35:Q39" si="2">P36</f>
        <v>116314</v>
      </c>
      <c r="Q35" s="232">
        <f t="shared" si="2"/>
        <v>116314</v>
      </c>
    </row>
    <row r="36" spans="1:17" ht="64.5" customHeight="1">
      <c r="A36" s="154"/>
      <c r="B36" s="101"/>
      <c r="C36" s="318" t="s">
        <v>214</v>
      </c>
      <c r="D36" s="319"/>
      <c r="E36" s="319"/>
      <c r="F36" s="319"/>
      <c r="G36" s="319"/>
      <c r="H36" s="319"/>
      <c r="I36" s="320"/>
      <c r="J36" s="162">
        <v>232</v>
      </c>
      <c r="K36" s="244">
        <v>1</v>
      </c>
      <c r="L36" s="244">
        <v>6</v>
      </c>
      <c r="M36" s="243">
        <v>6200000000</v>
      </c>
      <c r="N36" s="190">
        <v>0</v>
      </c>
      <c r="O36" s="232">
        <f>O37</f>
        <v>116314</v>
      </c>
      <c r="P36" s="232">
        <f t="shared" si="2"/>
        <v>116314</v>
      </c>
      <c r="Q36" s="232">
        <f t="shared" si="2"/>
        <v>116314</v>
      </c>
    </row>
    <row r="37" spans="1:17" ht="21" customHeight="1">
      <c r="A37" s="154"/>
      <c r="B37" s="101"/>
      <c r="C37" s="318" t="s">
        <v>215</v>
      </c>
      <c r="D37" s="319"/>
      <c r="E37" s="319"/>
      <c r="F37" s="319"/>
      <c r="G37" s="319"/>
      <c r="H37" s="319"/>
      <c r="I37" s="320"/>
      <c r="J37" s="162">
        <v>232</v>
      </c>
      <c r="K37" s="244">
        <v>1</v>
      </c>
      <c r="L37" s="244">
        <v>6</v>
      </c>
      <c r="M37" s="243">
        <v>6240000000</v>
      </c>
      <c r="N37" s="190">
        <v>0</v>
      </c>
      <c r="O37" s="232">
        <f>O38</f>
        <v>116314</v>
      </c>
      <c r="P37" s="232">
        <f t="shared" si="2"/>
        <v>116314</v>
      </c>
      <c r="Q37" s="232">
        <f t="shared" si="2"/>
        <v>116314</v>
      </c>
    </row>
    <row r="38" spans="1:17" ht="34.5" customHeight="1">
      <c r="A38" s="154"/>
      <c r="B38" s="101"/>
      <c r="C38" s="312" t="s">
        <v>216</v>
      </c>
      <c r="D38" s="313"/>
      <c r="E38" s="313"/>
      <c r="F38" s="313"/>
      <c r="G38" s="313"/>
      <c r="H38" s="313"/>
      <c r="I38" s="314"/>
      <c r="J38" s="164">
        <v>232</v>
      </c>
      <c r="K38" s="246">
        <v>1</v>
      </c>
      <c r="L38" s="246">
        <v>6</v>
      </c>
      <c r="M38" s="220">
        <v>6240500000</v>
      </c>
      <c r="N38" s="191">
        <v>0</v>
      </c>
      <c r="O38" s="236">
        <f>O39</f>
        <v>116314</v>
      </c>
      <c r="P38" s="236">
        <f t="shared" si="2"/>
        <v>116314</v>
      </c>
      <c r="Q38" s="236">
        <f t="shared" si="2"/>
        <v>116314</v>
      </c>
    </row>
    <row r="39" spans="1:17" ht="85.5" customHeight="1">
      <c r="A39" s="154"/>
      <c r="B39" s="101"/>
      <c r="C39" s="107"/>
      <c r="D39" s="108"/>
      <c r="E39" s="108"/>
      <c r="F39" s="335" t="s">
        <v>227</v>
      </c>
      <c r="G39" s="335"/>
      <c r="H39" s="335"/>
      <c r="I39" s="335"/>
      <c r="J39" s="164">
        <v>232</v>
      </c>
      <c r="K39" s="246">
        <v>1</v>
      </c>
      <c r="L39" s="246">
        <v>6</v>
      </c>
      <c r="M39" s="222" t="s">
        <v>228</v>
      </c>
      <c r="N39" s="191">
        <v>0</v>
      </c>
      <c r="O39" s="236">
        <f>O40</f>
        <v>116314</v>
      </c>
      <c r="P39" s="236">
        <f t="shared" si="2"/>
        <v>116314</v>
      </c>
      <c r="Q39" s="236">
        <f t="shared" si="2"/>
        <v>116314</v>
      </c>
    </row>
    <row r="40" spans="1:17" ht="20.25" customHeight="1">
      <c r="A40" s="154"/>
      <c r="B40" s="101"/>
      <c r="C40" s="107"/>
      <c r="D40" s="108"/>
      <c r="E40" s="108"/>
      <c r="F40" s="335" t="s">
        <v>126</v>
      </c>
      <c r="G40" s="335"/>
      <c r="H40" s="335"/>
      <c r="I40" s="335"/>
      <c r="J40" s="164">
        <v>232</v>
      </c>
      <c r="K40" s="246">
        <v>1</v>
      </c>
      <c r="L40" s="246">
        <v>6</v>
      </c>
      <c r="M40" s="222" t="s">
        <v>228</v>
      </c>
      <c r="N40" s="191">
        <v>540</v>
      </c>
      <c r="O40" s="236">
        <v>116314</v>
      </c>
      <c r="P40" s="236">
        <v>116314</v>
      </c>
      <c r="Q40" s="236">
        <v>116314</v>
      </c>
    </row>
    <row r="41" spans="1:17" ht="32.25" customHeight="1">
      <c r="A41" s="154"/>
      <c r="B41" s="101"/>
      <c r="C41" s="318" t="s">
        <v>285</v>
      </c>
      <c r="D41" s="319"/>
      <c r="E41" s="319"/>
      <c r="F41" s="319"/>
      <c r="G41" s="319"/>
      <c r="H41" s="319"/>
      <c r="I41" s="320"/>
      <c r="J41" s="162">
        <v>232</v>
      </c>
      <c r="K41" s="244">
        <v>1</v>
      </c>
      <c r="L41" s="247">
        <v>7</v>
      </c>
      <c r="M41" s="216">
        <v>7700000000</v>
      </c>
      <c r="N41" s="190">
        <v>0</v>
      </c>
      <c r="O41" s="232">
        <f>O42</f>
        <v>420800</v>
      </c>
      <c r="P41" s="232">
        <f t="shared" ref="P41:Q44" si="3">P42</f>
        <v>0</v>
      </c>
      <c r="Q41" s="232">
        <f t="shared" si="3"/>
        <v>0</v>
      </c>
    </row>
    <row r="42" spans="1:17" ht="18" customHeight="1">
      <c r="A42" s="154"/>
      <c r="B42" s="379" t="s">
        <v>230</v>
      </c>
      <c r="C42" s="342"/>
      <c r="D42" s="342"/>
      <c r="E42" s="342"/>
      <c r="F42" s="342"/>
      <c r="G42" s="342"/>
      <c r="H42" s="342"/>
      <c r="I42" s="343"/>
      <c r="J42" s="162">
        <v>232</v>
      </c>
      <c r="K42" s="244">
        <v>1</v>
      </c>
      <c r="L42" s="247">
        <v>7</v>
      </c>
      <c r="M42" s="216">
        <v>7720000000</v>
      </c>
      <c r="N42" s="190">
        <v>0</v>
      </c>
      <c r="O42" s="232">
        <f>O43</f>
        <v>420800</v>
      </c>
      <c r="P42" s="232">
        <f t="shared" si="3"/>
        <v>0</v>
      </c>
      <c r="Q42" s="232">
        <f t="shared" si="3"/>
        <v>0</v>
      </c>
    </row>
    <row r="43" spans="1:17" ht="24" customHeight="1">
      <c r="A43" s="154"/>
      <c r="B43" s="101"/>
      <c r="C43" s="107"/>
      <c r="D43" s="108"/>
      <c r="E43" s="108"/>
      <c r="F43" s="312" t="s">
        <v>231</v>
      </c>
      <c r="G43" s="313"/>
      <c r="H43" s="313"/>
      <c r="I43" s="314"/>
      <c r="J43" s="164">
        <v>232</v>
      </c>
      <c r="K43" s="246">
        <v>1</v>
      </c>
      <c r="L43" s="248">
        <v>7</v>
      </c>
      <c r="M43" s="217">
        <v>7720010050</v>
      </c>
      <c r="N43" s="191">
        <v>0</v>
      </c>
      <c r="O43" s="236">
        <f>O44</f>
        <v>420800</v>
      </c>
      <c r="P43" s="236">
        <f t="shared" si="3"/>
        <v>0</v>
      </c>
      <c r="Q43" s="236">
        <f t="shared" si="3"/>
        <v>0</v>
      </c>
    </row>
    <row r="44" spans="1:17" ht="21.75" customHeight="1">
      <c r="A44" s="154"/>
      <c r="B44" s="101"/>
      <c r="C44" s="107"/>
      <c r="D44" s="108"/>
      <c r="E44" s="108"/>
      <c r="F44" s="312" t="s">
        <v>232</v>
      </c>
      <c r="G44" s="313"/>
      <c r="H44" s="313"/>
      <c r="I44" s="314"/>
      <c r="J44" s="164">
        <v>232</v>
      </c>
      <c r="K44" s="246">
        <v>1</v>
      </c>
      <c r="L44" s="248">
        <v>7</v>
      </c>
      <c r="M44" s="217">
        <v>7720010050</v>
      </c>
      <c r="N44" s="191">
        <v>0</v>
      </c>
      <c r="O44" s="236">
        <f>O45</f>
        <v>420800</v>
      </c>
      <c r="P44" s="236">
        <f t="shared" si="3"/>
        <v>0</v>
      </c>
      <c r="Q44" s="236">
        <f t="shared" si="3"/>
        <v>0</v>
      </c>
    </row>
    <row r="45" spans="1:17" ht="21" customHeight="1">
      <c r="A45" s="154"/>
      <c r="B45" s="101"/>
      <c r="C45" s="107"/>
      <c r="D45" s="108"/>
      <c r="E45" s="108"/>
      <c r="F45" s="312" t="s">
        <v>233</v>
      </c>
      <c r="G45" s="313"/>
      <c r="H45" s="313"/>
      <c r="I45" s="314"/>
      <c r="J45" s="164">
        <v>232</v>
      </c>
      <c r="K45" s="246">
        <v>1</v>
      </c>
      <c r="L45" s="248">
        <v>7</v>
      </c>
      <c r="M45" s="217">
        <v>7720010050</v>
      </c>
      <c r="N45" s="191">
        <v>880</v>
      </c>
      <c r="O45" s="236">
        <v>420800</v>
      </c>
      <c r="P45" s="236">
        <v>0</v>
      </c>
      <c r="Q45" s="236">
        <v>0</v>
      </c>
    </row>
    <row r="46" spans="1:17" ht="18" customHeight="1">
      <c r="A46" s="154"/>
      <c r="B46" s="101"/>
      <c r="C46" s="354" t="s">
        <v>158</v>
      </c>
      <c r="D46" s="354"/>
      <c r="E46" s="354"/>
      <c r="F46" s="354"/>
      <c r="G46" s="354"/>
      <c r="H46" s="354"/>
      <c r="I46" s="354"/>
      <c r="J46" s="162">
        <v>232</v>
      </c>
      <c r="K46" s="247">
        <v>1</v>
      </c>
      <c r="L46" s="247">
        <v>11</v>
      </c>
      <c r="M46" s="228">
        <v>0</v>
      </c>
      <c r="N46" s="190">
        <v>0</v>
      </c>
      <c r="O46" s="232">
        <f>O47</f>
        <v>15000</v>
      </c>
      <c r="P46" s="232">
        <f t="shared" ref="P46:Q49" si="4">P47</f>
        <v>15000</v>
      </c>
      <c r="Q46" s="232">
        <f t="shared" si="4"/>
        <v>15000</v>
      </c>
    </row>
    <row r="47" spans="1:17" ht="29.25" customHeight="1">
      <c r="A47" s="125"/>
      <c r="B47" s="110"/>
      <c r="C47" s="354" t="s">
        <v>229</v>
      </c>
      <c r="D47" s="354"/>
      <c r="E47" s="354"/>
      <c r="F47" s="354"/>
      <c r="G47" s="354"/>
      <c r="H47" s="354"/>
      <c r="I47" s="354"/>
      <c r="J47" s="162">
        <v>232</v>
      </c>
      <c r="K47" s="247">
        <v>1</v>
      </c>
      <c r="L47" s="247">
        <v>11</v>
      </c>
      <c r="M47" s="228">
        <v>7700000000</v>
      </c>
      <c r="N47" s="190">
        <v>0</v>
      </c>
      <c r="O47" s="232">
        <f>O48</f>
        <v>15000</v>
      </c>
      <c r="P47" s="232">
        <f t="shared" si="4"/>
        <v>15000</v>
      </c>
      <c r="Q47" s="232">
        <f t="shared" si="4"/>
        <v>15000</v>
      </c>
    </row>
    <row r="48" spans="1:17" ht="39" customHeight="1">
      <c r="A48" s="125"/>
      <c r="B48" s="110"/>
      <c r="C48" s="318" t="s">
        <v>234</v>
      </c>
      <c r="D48" s="319"/>
      <c r="E48" s="319"/>
      <c r="F48" s="319"/>
      <c r="G48" s="319"/>
      <c r="H48" s="319"/>
      <c r="I48" s="320"/>
      <c r="J48" s="162">
        <v>232</v>
      </c>
      <c r="K48" s="247">
        <v>1</v>
      </c>
      <c r="L48" s="247">
        <v>11</v>
      </c>
      <c r="M48" s="228">
        <v>7710000000</v>
      </c>
      <c r="N48" s="190">
        <v>0</v>
      </c>
      <c r="O48" s="232">
        <f>O49</f>
        <v>15000</v>
      </c>
      <c r="P48" s="232">
        <f t="shared" si="4"/>
        <v>15000</v>
      </c>
      <c r="Q48" s="232">
        <f t="shared" si="4"/>
        <v>15000</v>
      </c>
    </row>
    <row r="49" spans="1:17" ht="32.25" customHeight="1">
      <c r="A49" s="154"/>
      <c r="B49" s="101"/>
      <c r="C49" s="354" t="s">
        <v>235</v>
      </c>
      <c r="D49" s="354"/>
      <c r="E49" s="354"/>
      <c r="F49" s="354"/>
      <c r="G49" s="354"/>
      <c r="H49" s="354"/>
      <c r="I49" s="354"/>
      <c r="J49" s="162">
        <v>232</v>
      </c>
      <c r="K49" s="247">
        <v>1</v>
      </c>
      <c r="L49" s="247">
        <v>11</v>
      </c>
      <c r="M49" s="229">
        <v>7710000040</v>
      </c>
      <c r="N49" s="190">
        <v>0</v>
      </c>
      <c r="O49" s="232">
        <f>O50</f>
        <v>15000</v>
      </c>
      <c r="P49" s="232">
        <f t="shared" si="4"/>
        <v>15000</v>
      </c>
      <c r="Q49" s="232">
        <f t="shared" si="4"/>
        <v>15000</v>
      </c>
    </row>
    <row r="50" spans="1:17" ht="21" customHeight="1">
      <c r="A50" s="154"/>
      <c r="B50" s="101"/>
      <c r="C50" s="354" t="s">
        <v>236</v>
      </c>
      <c r="D50" s="354"/>
      <c r="E50" s="354"/>
      <c r="F50" s="354"/>
      <c r="G50" s="354"/>
      <c r="H50" s="354"/>
      <c r="I50" s="354"/>
      <c r="J50" s="162">
        <v>232</v>
      </c>
      <c r="K50" s="248">
        <v>1</v>
      </c>
      <c r="L50" s="248">
        <v>11</v>
      </c>
      <c r="M50" s="230">
        <v>7710000040</v>
      </c>
      <c r="N50" s="191">
        <v>870</v>
      </c>
      <c r="O50" s="236">
        <v>15000</v>
      </c>
      <c r="P50" s="236">
        <v>15000</v>
      </c>
      <c r="Q50" s="236">
        <v>15000</v>
      </c>
    </row>
    <row r="51" spans="1:17" ht="18.75" customHeight="1">
      <c r="A51" s="106"/>
      <c r="B51" s="101"/>
      <c r="C51" s="318" t="s">
        <v>32</v>
      </c>
      <c r="D51" s="319"/>
      <c r="E51" s="319"/>
      <c r="F51" s="319"/>
      <c r="G51" s="319"/>
      <c r="H51" s="319"/>
      <c r="I51" s="320"/>
      <c r="J51" s="162">
        <v>232</v>
      </c>
      <c r="K51" s="244">
        <v>1</v>
      </c>
      <c r="L51" s="244">
        <v>13</v>
      </c>
      <c r="M51" s="208">
        <v>0</v>
      </c>
      <c r="N51" s="190">
        <v>0</v>
      </c>
      <c r="O51" s="232">
        <f t="shared" ref="O51:Q57" si="5">O52</f>
        <v>14105</v>
      </c>
      <c r="P51" s="232">
        <f t="shared" si="5"/>
        <v>14105</v>
      </c>
      <c r="Q51" s="232">
        <f t="shared" si="5"/>
        <v>14105</v>
      </c>
    </row>
    <row r="52" spans="1:17" ht="58.5" customHeight="1">
      <c r="A52" s="106"/>
      <c r="B52" s="101"/>
      <c r="C52" s="318" t="s">
        <v>214</v>
      </c>
      <c r="D52" s="370"/>
      <c r="E52" s="370"/>
      <c r="F52" s="370"/>
      <c r="G52" s="370"/>
      <c r="H52" s="370"/>
      <c r="I52" s="371"/>
      <c r="J52" s="162">
        <v>232</v>
      </c>
      <c r="K52" s="244">
        <v>1</v>
      </c>
      <c r="L52" s="244">
        <v>13</v>
      </c>
      <c r="M52" s="215">
        <v>6200000000</v>
      </c>
      <c r="N52" s="190">
        <v>0</v>
      </c>
      <c r="O52" s="232">
        <f t="shared" si="5"/>
        <v>14105</v>
      </c>
      <c r="P52" s="232">
        <f t="shared" si="5"/>
        <v>14105</v>
      </c>
      <c r="Q52" s="232">
        <f t="shared" si="5"/>
        <v>14105</v>
      </c>
    </row>
    <row r="53" spans="1:17" ht="18.75" customHeight="1">
      <c r="A53" s="106"/>
      <c r="B53" s="101"/>
      <c r="C53" s="318" t="s">
        <v>215</v>
      </c>
      <c r="D53" s="319"/>
      <c r="E53" s="319"/>
      <c r="F53" s="319"/>
      <c r="G53" s="319"/>
      <c r="H53" s="319"/>
      <c r="I53" s="320"/>
      <c r="J53" s="162">
        <v>232</v>
      </c>
      <c r="K53" s="244">
        <v>1</v>
      </c>
      <c r="L53" s="244">
        <v>13</v>
      </c>
      <c r="M53" s="210">
        <v>6240000000</v>
      </c>
      <c r="N53" s="190">
        <v>0</v>
      </c>
      <c r="O53" s="232">
        <f t="shared" si="5"/>
        <v>14105</v>
      </c>
      <c r="P53" s="232">
        <f t="shared" si="5"/>
        <v>14105</v>
      </c>
      <c r="Q53" s="232">
        <f t="shared" si="5"/>
        <v>14105</v>
      </c>
    </row>
    <row r="54" spans="1:17" ht="32.25" customHeight="1">
      <c r="A54" s="106"/>
      <c r="B54" s="101"/>
      <c r="C54" s="312" t="s">
        <v>216</v>
      </c>
      <c r="D54" s="313"/>
      <c r="E54" s="313"/>
      <c r="F54" s="313"/>
      <c r="G54" s="313"/>
      <c r="H54" s="313"/>
      <c r="I54" s="314"/>
      <c r="J54" s="164">
        <v>232</v>
      </c>
      <c r="K54" s="246">
        <v>1</v>
      </c>
      <c r="L54" s="246">
        <v>13</v>
      </c>
      <c r="M54" s="212">
        <v>6240500000</v>
      </c>
      <c r="N54" s="191">
        <v>0</v>
      </c>
      <c r="O54" s="236">
        <f t="shared" si="5"/>
        <v>14105</v>
      </c>
      <c r="P54" s="236">
        <f t="shared" si="5"/>
        <v>14105</v>
      </c>
      <c r="Q54" s="236">
        <f t="shared" si="5"/>
        <v>14105</v>
      </c>
    </row>
    <row r="55" spans="1:17" ht="30.75" customHeight="1">
      <c r="A55" s="106"/>
      <c r="B55" s="101"/>
      <c r="C55" s="376" t="s">
        <v>237</v>
      </c>
      <c r="D55" s="377"/>
      <c r="E55" s="377"/>
      <c r="F55" s="377"/>
      <c r="G55" s="377"/>
      <c r="H55" s="377"/>
      <c r="I55" s="378"/>
      <c r="J55" s="164">
        <v>232</v>
      </c>
      <c r="K55" s="246">
        <v>1</v>
      </c>
      <c r="L55" s="246">
        <v>13</v>
      </c>
      <c r="M55" s="218">
        <v>6240595100</v>
      </c>
      <c r="N55" s="191">
        <v>0</v>
      </c>
      <c r="O55" s="236">
        <f t="shared" si="5"/>
        <v>14105</v>
      </c>
      <c r="P55" s="236">
        <f t="shared" si="5"/>
        <v>14105</v>
      </c>
      <c r="Q55" s="236">
        <f t="shared" si="5"/>
        <v>14105</v>
      </c>
    </row>
    <row r="56" spans="1:17" ht="18.75" customHeight="1">
      <c r="A56" s="106"/>
      <c r="B56" s="101"/>
      <c r="C56" s="107"/>
      <c r="D56" s="108"/>
      <c r="E56" s="385" t="s">
        <v>286</v>
      </c>
      <c r="F56" s="386"/>
      <c r="G56" s="386"/>
      <c r="H56" s="386"/>
      <c r="I56" s="393"/>
      <c r="J56" s="164">
        <v>232</v>
      </c>
      <c r="K56" s="246">
        <v>1</v>
      </c>
      <c r="L56" s="246">
        <v>13</v>
      </c>
      <c r="M56" s="218">
        <v>6240595100</v>
      </c>
      <c r="N56" s="191">
        <v>800</v>
      </c>
      <c r="O56" s="236">
        <f t="shared" si="5"/>
        <v>14105</v>
      </c>
      <c r="P56" s="236">
        <f t="shared" si="5"/>
        <v>14105</v>
      </c>
      <c r="Q56" s="236">
        <f t="shared" si="5"/>
        <v>14105</v>
      </c>
    </row>
    <row r="57" spans="1:17" ht="21" customHeight="1">
      <c r="A57" s="106"/>
      <c r="B57" s="101"/>
      <c r="C57" s="107"/>
      <c r="D57" s="108"/>
      <c r="E57" s="108"/>
      <c r="F57" s="312" t="s">
        <v>223</v>
      </c>
      <c r="G57" s="313"/>
      <c r="H57" s="313"/>
      <c r="I57" s="314"/>
      <c r="J57" s="164">
        <v>232</v>
      </c>
      <c r="K57" s="246">
        <v>1</v>
      </c>
      <c r="L57" s="246">
        <v>13</v>
      </c>
      <c r="M57" s="218">
        <v>6240595100</v>
      </c>
      <c r="N57" s="191">
        <v>850</v>
      </c>
      <c r="O57" s="236">
        <f t="shared" si="5"/>
        <v>14105</v>
      </c>
      <c r="P57" s="236">
        <f t="shared" si="5"/>
        <v>14105</v>
      </c>
      <c r="Q57" s="236">
        <f t="shared" si="5"/>
        <v>14105</v>
      </c>
    </row>
    <row r="58" spans="1:17" ht="19.5" customHeight="1">
      <c r="A58" s="102"/>
      <c r="B58" s="110"/>
      <c r="C58" s="109"/>
      <c r="D58" s="103"/>
      <c r="E58" s="103"/>
      <c r="F58" s="335" t="s">
        <v>284</v>
      </c>
      <c r="G58" s="335"/>
      <c r="H58" s="335"/>
      <c r="I58" s="335"/>
      <c r="J58" s="164">
        <v>232</v>
      </c>
      <c r="K58" s="246">
        <v>1</v>
      </c>
      <c r="L58" s="246">
        <v>13</v>
      </c>
      <c r="M58" s="218">
        <v>6240595100</v>
      </c>
      <c r="N58" s="191">
        <v>853</v>
      </c>
      <c r="O58" s="236">
        <v>14105</v>
      </c>
      <c r="P58" s="236">
        <v>14105</v>
      </c>
      <c r="Q58" s="236">
        <v>14105</v>
      </c>
    </row>
    <row r="59" spans="1:17" ht="14.25">
      <c r="A59" s="394" t="s">
        <v>238</v>
      </c>
      <c r="B59" s="395"/>
      <c r="C59" s="395"/>
      <c r="D59" s="395"/>
      <c r="E59" s="395"/>
      <c r="F59" s="395"/>
      <c r="G59" s="395"/>
      <c r="H59" s="395"/>
      <c r="I59" s="396"/>
      <c r="J59" s="162">
        <v>232</v>
      </c>
      <c r="K59" s="244">
        <v>2</v>
      </c>
      <c r="L59" s="244">
        <v>0</v>
      </c>
      <c r="M59" s="208">
        <v>0</v>
      </c>
      <c r="N59" s="190">
        <v>0</v>
      </c>
      <c r="O59" s="232">
        <f>O60</f>
        <v>460280.33999999997</v>
      </c>
      <c r="P59" s="232">
        <f t="shared" ref="P59:Q63" si="6">P60</f>
        <v>499975.63999999996</v>
      </c>
      <c r="Q59" s="232">
        <f t="shared" si="6"/>
        <v>517927.76999999996</v>
      </c>
    </row>
    <row r="60" spans="1:17" ht="18.75" customHeight="1">
      <c r="A60" s="106"/>
      <c r="B60" s="101"/>
      <c r="C60" s="373" t="s">
        <v>34</v>
      </c>
      <c r="D60" s="374"/>
      <c r="E60" s="374"/>
      <c r="F60" s="374"/>
      <c r="G60" s="374"/>
      <c r="H60" s="374"/>
      <c r="I60" s="375"/>
      <c r="J60" s="162">
        <v>232</v>
      </c>
      <c r="K60" s="244">
        <v>2</v>
      </c>
      <c r="L60" s="244">
        <v>3</v>
      </c>
      <c r="M60" s="208">
        <v>0</v>
      </c>
      <c r="N60" s="190">
        <v>0</v>
      </c>
      <c r="O60" s="232">
        <f>O61</f>
        <v>460280.33999999997</v>
      </c>
      <c r="P60" s="232">
        <f t="shared" si="6"/>
        <v>499975.63999999996</v>
      </c>
      <c r="Q60" s="232">
        <f t="shared" si="6"/>
        <v>517927.76999999996</v>
      </c>
    </row>
    <row r="61" spans="1:17" ht="62.25" customHeight="1">
      <c r="A61" s="106"/>
      <c r="B61" s="101"/>
      <c r="C61" s="318" t="s">
        <v>214</v>
      </c>
      <c r="D61" s="319"/>
      <c r="E61" s="319"/>
      <c r="F61" s="319"/>
      <c r="G61" s="319"/>
      <c r="H61" s="319"/>
      <c r="I61" s="320"/>
      <c r="J61" s="162">
        <v>232</v>
      </c>
      <c r="K61" s="244">
        <v>2</v>
      </c>
      <c r="L61" s="244">
        <v>3</v>
      </c>
      <c r="M61" s="209">
        <v>6200000000</v>
      </c>
      <c r="N61" s="190">
        <v>0</v>
      </c>
      <c r="O61" s="232">
        <f>O62</f>
        <v>460280.33999999997</v>
      </c>
      <c r="P61" s="232">
        <f t="shared" si="6"/>
        <v>499975.63999999996</v>
      </c>
      <c r="Q61" s="232">
        <f t="shared" si="6"/>
        <v>517927.76999999996</v>
      </c>
    </row>
    <row r="62" spans="1:17" ht="23.25" customHeight="1">
      <c r="A62" s="106"/>
      <c r="B62" s="101"/>
      <c r="C62" s="318" t="s">
        <v>215</v>
      </c>
      <c r="D62" s="319"/>
      <c r="E62" s="319"/>
      <c r="F62" s="319"/>
      <c r="G62" s="319"/>
      <c r="H62" s="319"/>
      <c r="I62" s="320"/>
      <c r="J62" s="162">
        <v>232</v>
      </c>
      <c r="K62" s="244">
        <v>2</v>
      </c>
      <c r="L62" s="244">
        <v>3</v>
      </c>
      <c r="M62" s="210">
        <v>6240000000</v>
      </c>
      <c r="N62" s="190">
        <v>0</v>
      </c>
      <c r="O62" s="232">
        <f>O63</f>
        <v>460280.33999999997</v>
      </c>
      <c r="P62" s="232">
        <f t="shared" si="6"/>
        <v>499975.63999999996</v>
      </c>
      <c r="Q62" s="232">
        <f t="shared" si="6"/>
        <v>517927.76999999996</v>
      </c>
    </row>
    <row r="63" spans="1:17" ht="34.5" customHeight="1">
      <c r="A63" s="106"/>
      <c r="B63" s="101"/>
      <c r="C63" s="347" t="s">
        <v>216</v>
      </c>
      <c r="D63" s="348"/>
      <c r="E63" s="348"/>
      <c r="F63" s="348"/>
      <c r="G63" s="348"/>
      <c r="H63" s="348"/>
      <c r="I63" s="349"/>
      <c r="J63" s="164">
        <v>232</v>
      </c>
      <c r="K63" s="246">
        <v>2</v>
      </c>
      <c r="L63" s="246">
        <v>3</v>
      </c>
      <c r="M63" s="212">
        <v>6240500000</v>
      </c>
      <c r="N63" s="191">
        <v>0</v>
      </c>
      <c r="O63" s="232">
        <f>O64</f>
        <v>460280.33999999997</v>
      </c>
      <c r="P63" s="232">
        <f t="shared" si="6"/>
        <v>499975.63999999996</v>
      </c>
      <c r="Q63" s="232">
        <f t="shared" si="6"/>
        <v>517927.76999999996</v>
      </c>
    </row>
    <row r="64" spans="1:17" ht="44.25" customHeight="1">
      <c r="A64" s="106"/>
      <c r="B64" s="101"/>
      <c r="C64" s="347" t="s">
        <v>239</v>
      </c>
      <c r="D64" s="348"/>
      <c r="E64" s="348"/>
      <c r="F64" s="348"/>
      <c r="G64" s="348"/>
      <c r="H64" s="348"/>
      <c r="I64" s="349"/>
      <c r="J64" s="164">
        <v>232</v>
      </c>
      <c r="K64" s="245">
        <v>2</v>
      </c>
      <c r="L64" s="245">
        <v>3</v>
      </c>
      <c r="M64" s="212">
        <v>6240551180</v>
      </c>
      <c r="N64" s="192">
        <v>0</v>
      </c>
      <c r="O64" s="232">
        <f>O65+O68</f>
        <v>460280.33999999997</v>
      </c>
      <c r="P64" s="232">
        <f>P65+P68</f>
        <v>499975.63999999996</v>
      </c>
      <c r="Q64" s="232">
        <f>Q65+Q68</f>
        <v>517927.76999999996</v>
      </c>
    </row>
    <row r="65" spans="1:17" ht="36" customHeight="1">
      <c r="A65" s="106"/>
      <c r="B65" s="101"/>
      <c r="C65" s="107"/>
      <c r="D65" s="108"/>
      <c r="E65" s="108"/>
      <c r="F65" s="355" t="s">
        <v>218</v>
      </c>
      <c r="G65" s="355"/>
      <c r="H65" s="355"/>
      <c r="I65" s="355"/>
      <c r="J65" s="164">
        <v>232</v>
      </c>
      <c r="K65" s="246">
        <v>2</v>
      </c>
      <c r="L65" s="246">
        <v>3</v>
      </c>
      <c r="M65" s="212">
        <v>6240551180</v>
      </c>
      <c r="N65" s="191" t="s">
        <v>219</v>
      </c>
      <c r="O65" s="236">
        <f>O66+O67</f>
        <v>429399.6</v>
      </c>
      <c r="P65" s="236">
        <f>P66+P67</f>
        <v>429399.6</v>
      </c>
      <c r="Q65" s="236">
        <f>Q66+Q67</f>
        <v>429399.6</v>
      </c>
    </row>
    <row r="66" spans="1:17" ht="21.75" customHeight="1">
      <c r="A66" s="106"/>
      <c r="B66" s="101"/>
      <c r="C66" s="107"/>
      <c r="D66" s="108"/>
      <c r="E66" s="108"/>
      <c r="F66" s="335" t="s">
        <v>280</v>
      </c>
      <c r="G66" s="335"/>
      <c r="H66" s="335"/>
      <c r="I66" s="335"/>
      <c r="J66" s="164">
        <v>232</v>
      </c>
      <c r="K66" s="246">
        <v>2</v>
      </c>
      <c r="L66" s="246">
        <v>3</v>
      </c>
      <c r="M66" s="212">
        <v>6240551180</v>
      </c>
      <c r="N66" s="191">
        <v>121</v>
      </c>
      <c r="O66" s="236">
        <v>329800</v>
      </c>
      <c r="P66" s="236">
        <v>329800</v>
      </c>
      <c r="Q66" s="236">
        <v>329800</v>
      </c>
    </row>
    <row r="67" spans="1:17" ht="21" customHeight="1">
      <c r="A67" s="106"/>
      <c r="B67" s="101"/>
      <c r="C67" s="107"/>
      <c r="D67" s="108"/>
      <c r="E67" s="108"/>
      <c r="F67" s="335" t="s">
        <v>281</v>
      </c>
      <c r="G67" s="335"/>
      <c r="H67" s="335"/>
      <c r="I67" s="335"/>
      <c r="J67" s="164">
        <v>232</v>
      </c>
      <c r="K67" s="246">
        <v>2</v>
      </c>
      <c r="L67" s="246">
        <v>3</v>
      </c>
      <c r="M67" s="212">
        <v>6240551180</v>
      </c>
      <c r="N67" s="191">
        <v>129</v>
      </c>
      <c r="O67" s="236">
        <v>99599.6</v>
      </c>
      <c r="P67" s="236">
        <v>99599.6</v>
      </c>
      <c r="Q67" s="236">
        <v>99599.6</v>
      </c>
    </row>
    <row r="68" spans="1:17" ht="34.5" customHeight="1">
      <c r="A68" s="106"/>
      <c r="B68" s="101"/>
      <c r="C68" s="107"/>
      <c r="D68" s="108"/>
      <c r="E68" s="108"/>
      <c r="F68" s="355" t="s">
        <v>221</v>
      </c>
      <c r="G68" s="355"/>
      <c r="H68" s="355"/>
      <c r="I68" s="355"/>
      <c r="J68" s="164">
        <v>232</v>
      </c>
      <c r="K68" s="246">
        <v>2</v>
      </c>
      <c r="L68" s="246">
        <v>3</v>
      </c>
      <c r="M68" s="212">
        <v>6240551180</v>
      </c>
      <c r="N68" s="191" t="s">
        <v>222</v>
      </c>
      <c r="O68" s="236">
        <f>O69</f>
        <v>30880.74</v>
      </c>
      <c r="P68" s="236">
        <f>P69</f>
        <v>70576.039999999994</v>
      </c>
      <c r="Q68" s="236">
        <f>Q69</f>
        <v>88528.17</v>
      </c>
    </row>
    <row r="69" spans="1:17" ht="23.25" customHeight="1">
      <c r="A69" s="106"/>
      <c r="B69" s="101"/>
      <c r="C69" s="107"/>
      <c r="D69" s="108"/>
      <c r="E69" s="108"/>
      <c r="F69" s="335" t="s">
        <v>240</v>
      </c>
      <c r="G69" s="335"/>
      <c r="H69" s="335"/>
      <c r="I69" s="335"/>
      <c r="J69" s="164">
        <v>232</v>
      </c>
      <c r="K69" s="246">
        <v>2</v>
      </c>
      <c r="L69" s="246">
        <v>3</v>
      </c>
      <c r="M69" s="212">
        <v>6240551180</v>
      </c>
      <c r="N69" s="191">
        <v>244</v>
      </c>
      <c r="O69" s="236">
        <v>30880.74</v>
      </c>
      <c r="P69" s="236">
        <v>70576.039999999994</v>
      </c>
      <c r="Q69" s="236">
        <v>88528.17</v>
      </c>
    </row>
    <row r="70" spans="1:17" ht="34.5" customHeight="1">
      <c r="A70" s="394" t="s">
        <v>241</v>
      </c>
      <c r="B70" s="395"/>
      <c r="C70" s="395"/>
      <c r="D70" s="395"/>
      <c r="E70" s="395"/>
      <c r="F70" s="395"/>
      <c r="G70" s="395"/>
      <c r="H70" s="395"/>
      <c r="I70" s="396"/>
      <c r="J70" s="162">
        <v>232</v>
      </c>
      <c r="K70" s="244">
        <v>3</v>
      </c>
      <c r="L70" s="244">
        <v>0</v>
      </c>
      <c r="M70" s="208">
        <v>0</v>
      </c>
      <c r="N70" s="190">
        <v>0</v>
      </c>
      <c r="O70" s="232">
        <f>O71+O79</f>
        <v>760000</v>
      </c>
      <c r="P70" s="232">
        <f>P71+P79</f>
        <v>210000</v>
      </c>
      <c r="Q70" s="232">
        <f>Q71+Q79</f>
        <v>210000</v>
      </c>
    </row>
    <row r="71" spans="1:17" ht="45.75" customHeight="1">
      <c r="A71" s="106"/>
      <c r="B71" s="101"/>
      <c r="C71" s="373" t="s">
        <v>137</v>
      </c>
      <c r="D71" s="374"/>
      <c r="E71" s="374"/>
      <c r="F71" s="374"/>
      <c r="G71" s="374"/>
      <c r="H71" s="374"/>
      <c r="I71" s="375"/>
      <c r="J71" s="162">
        <v>232</v>
      </c>
      <c r="K71" s="244">
        <v>3</v>
      </c>
      <c r="L71" s="244">
        <v>10</v>
      </c>
      <c r="M71" s="208">
        <v>0</v>
      </c>
      <c r="N71" s="190">
        <v>0</v>
      </c>
      <c r="O71" s="238">
        <f>O72</f>
        <v>750000</v>
      </c>
      <c r="P71" s="238">
        <f t="shared" ref="P71:Q75" si="7">P72</f>
        <v>200000</v>
      </c>
      <c r="Q71" s="238">
        <f t="shared" si="7"/>
        <v>200000</v>
      </c>
    </row>
    <row r="72" spans="1:17" ht="60.75" customHeight="1">
      <c r="A72" s="106"/>
      <c r="B72" s="101"/>
      <c r="C72" s="318" t="s">
        <v>214</v>
      </c>
      <c r="D72" s="397"/>
      <c r="E72" s="397"/>
      <c r="F72" s="397"/>
      <c r="G72" s="397"/>
      <c r="H72" s="397"/>
      <c r="I72" s="398"/>
      <c r="J72" s="162">
        <v>232</v>
      </c>
      <c r="K72" s="244">
        <v>3</v>
      </c>
      <c r="L72" s="244">
        <v>10</v>
      </c>
      <c r="M72" s="219">
        <v>6200000000</v>
      </c>
      <c r="N72" s="190">
        <v>0</v>
      </c>
      <c r="O72" s="232">
        <f>O73</f>
        <v>750000</v>
      </c>
      <c r="P72" s="232">
        <f t="shared" si="7"/>
        <v>200000</v>
      </c>
      <c r="Q72" s="232">
        <f t="shared" si="7"/>
        <v>200000</v>
      </c>
    </row>
    <row r="73" spans="1:17" ht="14.25">
      <c r="A73" s="106"/>
      <c r="B73" s="101"/>
      <c r="C73" s="318" t="s">
        <v>215</v>
      </c>
      <c r="D73" s="319"/>
      <c r="E73" s="319"/>
      <c r="F73" s="319"/>
      <c r="G73" s="319"/>
      <c r="H73" s="319"/>
      <c r="I73" s="320"/>
      <c r="J73" s="162">
        <v>232</v>
      </c>
      <c r="K73" s="244">
        <v>3</v>
      </c>
      <c r="L73" s="244">
        <v>10</v>
      </c>
      <c r="M73" s="210">
        <v>6240000000</v>
      </c>
      <c r="N73" s="190">
        <v>0</v>
      </c>
      <c r="O73" s="232">
        <f>O74</f>
        <v>750000</v>
      </c>
      <c r="P73" s="232">
        <f t="shared" si="7"/>
        <v>200000</v>
      </c>
      <c r="Q73" s="232">
        <f t="shared" si="7"/>
        <v>200000</v>
      </c>
    </row>
    <row r="74" spans="1:17" ht="19.5" customHeight="1">
      <c r="A74" s="106"/>
      <c r="B74" s="101"/>
      <c r="C74" s="324" t="s">
        <v>242</v>
      </c>
      <c r="D74" s="325"/>
      <c r="E74" s="325"/>
      <c r="F74" s="325"/>
      <c r="G74" s="325"/>
      <c r="H74" s="325"/>
      <c r="I74" s="326"/>
      <c r="J74" s="164">
        <v>232</v>
      </c>
      <c r="K74" s="246">
        <v>3</v>
      </c>
      <c r="L74" s="246">
        <v>10</v>
      </c>
      <c r="M74" s="220">
        <v>6240100000</v>
      </c>
      <c r="N74" s="191">
        <v>0</v>
      </c>
      <c r="O74" s="236">
        <f>O75</f>
        <v>750000</v>
      </c>
      <c r="P74" s="236">
        <f t="shared" si="7"/>
        <v>200000</v>
      </c>
      <c r="Q74" s="236">
        <f t="shared" si="7"/>
        <v>200000</v>
      </c>
    </row>
    <row r="75" spans="1:17" ht="36.75" customHeight="1">
      <c r="A75" s="106"/>
      <c r="B75" s="101"/>
      <c r="C75" s="324" t="s">
        <v>243</v>
      </c>
      <c r="D75" s="325"/>
      <c r="E75" s="325"/>
      <c r="F75" s="325"/>
      <c r="G75" s="325"/>
      <c r="H75" s="325"/>
      <c r="I75" s="326"/>
      <c r="J75" s="164">
        <v>232</v>
      </c>
      <c r="K75" s="246">
        <v>3</v>
      </c>
      <c r="L75" s="246">
        <v>10</v>
      </c>
      <c r="M75" s="212">
        <v>6240195020</v>
      </c>
      <c r="N75" s="191">
        <v>0</v>
      </c>
      <c r="O75" s="234">
        <f>O76</f>
        <v>750000</v>
      </c>
      <c r="P75" s="234">
        <f t="shared" si="7"/>
        <v>200000</v>
      </c>
      <c r="Q75" s="234">
        <f t="shared" si="7"/>
        <v>200000</v>
      </c>
    </row>
    <row r="76" spans="1:17" ht="31.5" customHeight="1">
      <c r="A76" s="106"/>
      <c r="B76" s="101"/>
      <c r="C76" s="107"/>
      <c r="D76" s="108"/>
      <c r="E76" s="108"/>
      <c r="F76" s="355" t="s">
        <v>221</v>
      </c>
      <c r="G76" s="355"/>
      <c r="H76" s="355"/>
      <c r="I76" s="355"/>
      <c r="J76" s="164">
        <v>232</v>
      </c>
      <c r="K76" s="246">
        <v>3</v>
      </c>
      <c r="L76" s="246">
        <v>10</v>
      </c>
      <c r="M76" s="212">
        <v>6240195020</v>
      </c>
      <c r="N76" s="191" t="s">
        <v>222</v>
      </c>
      <c r="O76" s="234">
        <f>O77+O78</f>
        <v>750000</v>
      </c>
      <c r="P76" s="234">
        <f>P77+P78</f>
        <v>200000</v>
      </c>
      <c r="Q76" s="234">
        <f>Q77+Q78</f>
        <v>200000</v>
      </c>
    </row>
    <row r="77" spans="1:17" ht="19.5" customHeight="1">
      <c r="A77" s="106"/>
      <c r="B77" s="101"/>
      <c r="C77" s="107"/>
      <c r="D77" s="108"/>
      <c r="E77" s="108"/>
      <c r="F77" s="335" t="s">
        <v>240</v>
      </c>
      <c r="G77" s="335"/>
      <c r="H77" s="335"/>
      <c r="I77" s="335"/>
      <c r="J77" s="164">
        <v>232</v>
      </c>
      <c r="K77" s="246">
        <v>3</v>
      </c>
      <c r="L77" s="246">
        <v>10</v>
      </c>
      <c r="M77" s="212">
        <v>6240195020</v>
      </c>
      <c r="N77" s="192">
        <v>244</v>
      </c>
      <c r="O77" s="234">
        <v>550000</v>
      </c>
      <c r="P77" s="236">
        <v>50000</v>
      </c>
      <c r="Q77" s="237">
        <v>50000</v>
      </c>
    </row>
    <row r="78" spans="1:17" ht="23.25" customHeight="1">
      <c r="A78" s="106"/>
      <c r="B78" s="101"/>
      <c r="C78" s="107"/>
      <c r="D78" s="108"/>
      <c r="E78" s="108"/>
      <c r="F78" s="335" t="s">
        <v>266</v>
      </c>
      <c r="G78" s="335"/>
      <c r="H78" s="335"/>
      <c r="I78" s="335"/>
      <c r="J78" s="164">
        <v>232</v>
      </c>
      <c r="K78" s="246">
        <v>3</v>
      </c>
      <c r="L78" s="246">
        <v>10</v>
      </c>
      <c r="M78" s="212">
        <v>6240195020</v>
      </c>
      <c r="N78" s="192">
        <v>247</v>
      </c>
      <c r="O78" s="234">
        <v>200000</v>
      </c>
      <c r="P78" s="236">
        <v>150000</v>
      </c>
      <c r="Q78" s="236">
        <v>150000</v>
      </c>
    </row>
    <row r="79" spans="1:17" ht="28.5" customHeight="1">
      <c r="A79" s="106"/>
      <c r="B79" s="101"/>
      <c r="C79" s="318" t="s">
        <v>44</v>
      </c>
      <c r="D79" s="319"/>
      <c r="E79" s="319"/>
      <c r="F79" s="319"/>
      <c r="G79" s="319"/>
      <c r="H79" s="319"/>
      <c r="I79" s="320"/>
      <c r="J79" s="162">
        <v>232</v>
      </c>
      <c r="K79" s="244">
        <v>3</v>
      </c>
      <c r="L79" s="244">
        <v>14</v>
      </c>
      <c r="M79" s="208">
        <v>0</v>
      </c>
      <c r="N79" s="190">
        <v>0</v>
      </c>
      <c r="O79" s="232">
        <f t="shared" ref="O79:Q84" si="8">O80</f>
        <v>10000</v>
      </c>
      <c r="P79" s="232">
        <f t="shared" si="8"/>
        <v>10000</v>
      </c>
      <c r="Q79" s="232">
        <f t="shared" si="8"/>
        <v>10000</v>
      </c>
    </row>
    <row r="80" spans="1:17" ht="57" customHeight="1">
      <c r="A80" s="106"/>
      <c r="B80" s="101"/>
      <c r="C80" s="373" t="s">
        <v>214</v>
      </c>
      <c r="D80" s="391"/>
      <c r="E80" s="391"/>
      <c r="F80" s="391"/>
      <c r="G80" s="391"/>
      <c r="H80" s="391"/>
      <c r="I80" s="392"/>
      <c r="J80" s="162">
        <v>232</v>
      </c>
      <c r="K80" s="244">
        <v>3</v>
      </c>
      <c r="L80" s="244">
        <v>14</v>
      </c>
      <c r="M80" s="209">
        <v>6200000000</v>
      </c>
      <c r="N80" s="190">
        <v>0</v>
      </c>
      <c r="O80" s="232">
        <f t="shared" si="8"/>
        <v>10000</v>
      </c>
      <c r="P80" s="232">
        <f t="shared" si="8"/>
        <v>10000</v>
      </c>
      <c r="Q80" s="232">
        <f t="shared" si="8"/>
        <v>10000</v>
      </c>
    </row>
    <row r="81" spans="1:17" ht="18" customHeight="1">
      <c r="A81" s="106"/>
      <c r="B81" s="101"/>
      <c r="C81" s="318" t="s">
        <v>215</v>
      </c>
      <c r="D81" s="319"/>
      <c r="E81" s="319"/>
      <c r="F81" s="319"/>
      <c r="G81" s="319"/>
      <c r="H81" s="319"/>
      <c r="I81" s="320"/>
      <c r="J81" s="162">
        <v>232</v>
      </c>
      <c r="K81" s="244">
        <v>3</v>
      </c>
      <c r="L81" s="244">
        <v>14</v>
      </c>
      <c r="M81" s="210">
        <v>6240000000</v>
      </c>
      <c r="N81" s="190">
        <v>0</v>
      </c>
      <c r="O81" s="232">
        <f t="shared" si="8"/>
        <v>10000</v>
      </c>
      <c r="P81" s="232">
        <f t="shared" si="8"/>
        <v>10000</v>
      </c>
      <c r="Q81" s="232">
        <f t="shared" si="8"/>
        <v>10000</v>
      </c>
    </row>
    <row r="82" spans="1:17" ht="21.75" customHeight="1">
      <c r="A82" s="106"/>
      <c r="B82" s="101"/>
      <c r="C82" s="388" t="s">
        <v>242</v>
      </c>
      <c r="D82" s="389"/>
      <c r="E82" s="389"/>
      <c r="F82" s="389"/>
      <c r="G82" s="389"/>
      <c r="H82" s="389"/>
      <c r="I82" s="390"/>
      <c r="J82" s="164">
        <v>232</v>
      </c>
      <c r="K82" s="246">
        <v>3</v>
      </c>
      <c r="L82" s="246">
        <v>14</v>
      </c>
      <c r="M82" s="212">
        <v>6240100000</v>
      </c>
      <c r="N82" s="191">
        <v>0</v>
      </c>
      <c r="O82" s="236">
        <f t="shared" si="8"/>
        <v>10000</v>
      </c>
      <c r="P82" s="236">
        <f t="shared" si="8"/>
        <v>10000</v>
      </c>
      <c r="Q82" s="236">
        <f t="shared" si="8"/>
        <v>10000</v>
      </c>
    </row>
    <row r="83" spans="1:17" ht="23.25" customHeight="1">
      <c r="A83" s="106"/>
      <c r="B83" s="101"/>
      <c r="C83" s="107"/>
      <c r="D83" s="388" t="s">
        <v>244</v>
      </c>
      <c r="E83" s="389"/>
      <c r="F83" s="389"/>
      <c r="G83" s="389"/>
      <c r="H83" s="389"/>
      <c r="I83" s="390"/>
      <c r="J83" s="164">
        <v>232</v>
      </c>
      <c r="K83" s="246">
        <v>3</v>
      </c>
      <c r="L83" s="246">
        <v>14</v>
      </c>
      <c r="M83" s="212">
        <v>6240120040</v>
      </c>
      <c r="N83" s="191">
        <v>0</v>
      </c>
      <c r="O83" s="236">
        <f t="shared" si="8"/>
        <v>10000</v>
      </c>
      <c r="P83" s="236">
        <f t="shared" si="8"/>
        <v>10000</v>
      </c>
      <c r="Q83" s="236">
        <f t="shared" si="8"/>
        <v>10000</v>
      </c>
    </row>
    <row r="84" spans="1:17" ht="30.75" customHeight="1">
      <c r="A84" s="106"/>
      <c r="B84" s="101"/>
      <c r="C84" s="107"/>
      <c r="D84" s="108"/>
      <c r="E84" s="108"/>
      <c r="F84" s="312" t="s">
        <v>221</v>
      </c>
      <c r="G84" s="313"/>
      <c r="H84" s="313"/>
      <c r="I84" s="314"/>
      <c r="J84" s="164">
        <v>232</v>
      </c>
      <c r="K84" s="246">
        <v>3</v>
      </c>
      <c r="L84" s="246">
        <v>14</v>
      </c>
      <c r="M84" s="212">
        <v>6240120040</v>
      </c>
      <c r="N84" s="191">
        <v>240</v>
      </c>
      <c r="O84" s="236">
        <f t="shared" si="8"/>
        <v>10000</v>
      </c>
      <c r="P84" s="236">
        <f t="shared" si="8"/>
        <v>10000</v>
      </c>
      <c r="Q84" s="236">
        <f t="shared" si="8"/>
        <v>10000</v>
      </c>
    </row>
    <row r="85" spans="1:17" ht="23.25" customHeight="1">
      <c r="A85" s="106"/>
      <c r="B85" s="101"/>
      <c r="C85" s="107"/>
      <c r="D85" s="108"/>
      <c r="E85" s="108"/>
      <c r="F85" s="312" t="s">
        <v>240</v>
      </c>
      <c r="G85" s="313"/>
      <c r="H85" s="313"/>
      <c r="I85" s="314"/>
      <c r="J85" s="164">
        <v>232</v>
      </c>
      <c r="K85" s="246">
        <v>3</v>
      </c>
      <c r="L85" s="246">
        <v>14</v>
      </c>
      <c r="M85" s="212">
        <v>6240120040</v>
      </c>
      <c r="N85" s="191">
        <v>244</v>
      </c>
      <c r="O85" s="236">
        <v>10000</v>
      </c>
      <c r="P85" s="236">
        <v>10000</v>
      </c>
      <c r="Q85" s="237">
        <v>10000</v>
      </c>
    </row>
    <row r="86" spans="1:17" ht="14.25">
      <c r="A86" s="394" t="s">
        <v>245</v>
      </c>
      <c r="B86" s="395"/>
      <c r="C86" s="395"/>
      <c r="D86" s="395"/>
      <c r="E86" s="395"/>
      <c r="F86" s="395"/>
      <c r="G86" s="395"/>
      <c r="H86" s="395"/>
      <c r="I86" s="396"/>
      <c r="J86" s="162">
        <v>232</v>
      </c>
      <c r="K86" s="244">
        <v>4</v>
      </c>
      <c r="L86" s="244">
        <v>0</v>
      </c>
      <c r="M86" s="208">
        <v>0</v>
      </c>
      <c r="N86" s="190">
        <v>0</v>
      </c>
      <c r="O86" s="232">
        <f t="shared" ref="O86:Q87" si="9">O87</f>
        <v>7474051.4800000004</v>
      </c>
      <c r="P86" s="232">
        <f t="shared" si="9"/>
        <v>1989000</v>
      </c>
      <c r="Q86" s="232">
        <f t="shared" si="9"/>
        <v>2637000</v>
      </c>
    </row>
    <row r="87" spans="1:17" ht="24" customHeight="1">
      <c r="A87" s="106"/>
      <c r="B87" s="101"/>
      <c r="C87" s="373" t="s">
        <v>62</v>
      </c>
      <c r="D87" s="374"/>
      <c r="E87" s="374"/>
      <c r="F87" s="374"/>
      <c r="G87" s="374"/>
      <c r="H87" s="374"/>
      <c r="I87" s="375"/>
      <c r="J87" s="162">
        <v>232</v>
      </c>
      <c r="K87" s="244">
        <v>4</v>
      </c>
      <c r="L87" s="244">
        <v>9</v>
      </c>
      <c r="M87" s="208">
        <v>0</v>
      </c>
      <c r="N87" s="190">
        <v>0</v>
      </c>
      <c r="O87" s="232">
        <f t="shared" si="9"/>
        <v>7474051.4800000004</v>
      </c>
      <c r="P87" s="232">
        <f t="shared" si="9"/>
        <v>1989000</v>
      </c>
      <c r="Q87" s="232">
        <f t="shared" si="9"/>
        <v>2637000</v>
      </c>
    </row>
    <row r="88" spans="1:17" ht="59.25" customHeight="1">
      <c r="A88" s="106"/>
      <c r="B88" s="101"/>
      <c r="C88" s="318" t="s">
        <v>214</v>
      </c>
      <c r="D88" s="370"/>
      <c r="E88" s="370"/>
      <c r="F88" s="370"/>
      <c r="G88" s="370"/>
      <c r="H88" s="370"/>
      <c r="I88" s="371"/>
      <c r="J88" s="162">
        <v>232</v>
      </c>
      <c r="K88" s="244">
        <v>4</v>
      </c>
      <c r="L88" s="244">
        <v>9</v>
      </c>
      <c r="M88" s="209">
        <v>6200000000</v>
      </c>
      <c r="N88" s="190">
        <v>0</v>
      </c>
      <c r="O88" s="232">
        <f>O89+O95</f>
        <v>7474051.4800000004</v>
      </c>
      <c r="P88" s="232">
        <f>P89+P95</f>
        <v>1989000</v>
      </c>
      <c r="Q88" s="232">
        <f>Q89+Q95</f>
        <v>2637000</v>
      </c>
    </row>
    <row r="89" spans="1:17" ht="18.75" customHeight="1">
      <c r="A89" s="106"/>
      <c r="B89" s="101"/>
      <c r="C89" s="318" t="s">
        <v>215</v>
      </c>
      <c r="D89" s="319"/>
      <c r="E89" s="319"/>
      <c r="F89" s="319"/>
      <c r="G89" s="319"/>
      <c r="H89" s="319"/>
      <c r="I89" s="320"/>
      <c r="J89" s="162">
        <v>232</v>
      </c>
      <c r="K89" s="244">
        <v>4</v>
      </c>
      <c r="L89" s="244">
        <v>9</v>
      </c>
      <c r="M89" s="210">
        <v>6240000000</v>
      </c>
      <c r="N89" s="190">
        <v>0</v>
      </c>
      <c r="O89" s="232">
        <f>O90</f>
        <v>6758406.4800000004</v>
      </c>
      <c r="P89" s="232">
        <f t="shared" ref="P89:Q91" si="10">P90</f>
        <v>1989000</v>
      </c>
      <c r="Q89" s="232">
        <f t="shared" si="10"/>
        <v>2637000</v>
      </c>
    </row>
    <row r="90" spans="1:17" ht="29.25" customHeight="1">
      <c r="A90" s="106"/>
      <c r="B90" s="101"/>
      <c r="C90" s="324" t="s">
        <v>246</v>
      </c>
      <c r="D90" s="325"/>
      <c r="E90" s="325"/>
      <c r="F90" s="325"/>
      <c r="G90" s="325"/>
      <c r="H90" s="325"/>
      <c r="I90" s="326"/>
      <c r="J90" s="164">
        <v>232</v>
      </c>
      <c r="K90" s="246">
        <v>4</v>
      </c>
      <c r="L90" s="246">
        <v>9</v>
      </c>
      <c r="M90" s="212">
        <v>6240200000</v>
      </c>
      <c r="N90" s="191">
        <v>0</v>
      </c>
      <c r="O90" s="232">
        <f>O91</f>
        <v>6758406.4800000004</v>
      </c>
      <c r="P90" s="232">
        <f t="shared" si="10"/>
        <v>1989000</v>
      </c>
      <c r="Q90" s="232">
        <f t="shared" si="10"/>
        <v>2637000</v>
      </c>
    </row>
    <row r="91" spans="1:17" ht="43.5" customHeight="1">
      <c r="A91" s="106"/>
      <c r="B91" s="101"/>
      <c r="C91" s="324" t="s">
        <v>247</v>
      </c>
      <c r="D91" s="325"/>
      <c r="E91" s="325"/>
      <c r="F91" s="325"/>
      <c r="G91" s="325"/>
      <c r="H91" s="325"/>
      <c r="I91" s="326"/>
      <c r="J91" s="164">
        <v>232</v>
      </c>
      <c r="K91" s="246">
        <v>4</v>
      </c>
      <c r="L91" s="246">
        <v>9</v>
      </c>
      <c r="M91" s="214" t="s">
        <v>248</v>
      </c>
      <c r="N91" s="191">
        <v>0</v>
      </c>
      <c r="O91" s="232">
        <f>O92</f>
        <v>6758406.4800000004</v>
      </c>
      <c r="P91" s="232">
        <f t="shared" si="10"/>
        <v>1989000</v>
      </c>
      <c r="Q91" s="232">
        <f t="shared" si="10"/>
        <v>2637000</v>
      </c>
    </row>
    <row r="92" spans="1:17" ht="31.5" customHeight="1">
      <c r="A92" s="106"/>
      <c r="B92" s="101"/>
      <c r="C92" s="107"/>
      <c r="D92" s="108"/>
      <c r="E92" s="108"/>
      <c r="F92" s="355" t="s">
        <v>221</v>
      </c>
      <c r="G92" s="355"/>
      <c r="H92" s="355"/>
      <c r="I92" s="355"/>
      <c r="J92" s="164">
        <v>232</v>
      </c>
      <c r="K92" s="246">
        <v>4</v>
      </c>
      <c r="L92" s="246">
        <v>9</v>
      </c>
      <c r="M92" s="214" t="s">
        <v>248</v>
      </c>
      <c r="N92" s="191" t="s">
        <v>222</v>
      </c>
      <c r="O92" s="232">
        <f>O93+O94</f>
        <v>6758406.4800000004</v>
      </c>
      <c r="P92" s="232">
        <f>P93+P94</f>
        <v>1989000</v>
      </c>
      <c r="Q92" s="232">
        <f>Q93+Q94</f>
        <v>2637000</v>
      </c>
    </row>
    <row r="93" spans="1:17" ht="22.5" customHeight="1">
      <c r="A93" s="106"/>
      <c r="B93" s="101"/>
      <c r="C93" s="107"/>
      <c r="D93" s="108"/>
      <c r="E93" s="335" t="s">
        <v>240</v>
      </c>
      <c r="F93" s="335"/>
      <c r="G93" s="335"/>
      <c r="H93" s="335"/>
      <c r="I93" s="335"/>
      <c r="J93" s="164">
        <v>232</v>
      </c>
      <c r="K93" s="246">
        <v>4</v>
      </c>
      <c r="L93" s="246">
        <v>9</v>
      </c>
      <c r="M93" s="214" t="s">
        <v>248</v>
      </c>
      <c r="N93" s="191">
        <v>244</v>
      </c>
      <c r="O93" s="236">
        <v>6358406.4800000004</v>
      </c>
      <c r="P93" s="236">
        <v>1589000</v>
      </c>
      <c r="Q93" s="237">
        <v>2237000</v>
      </c>
    </row>
    <row r="94" spans="1:17" ht="21" customHeight="1">
      <c r="A94" s="154"/>
      <c r="B94" s="101"/>
      <c r="C94" s="107"/>
      <c r="D94" s="108"/>
      <c r="E94" s="103"/>
      <c r="F94" s="312" t="s">
        <v>266</v>
      </c>
      <c r="G94" s="380"/>
      <c r="H94" s="380"/>
      <c r="I94" s="381"/>
      <c r="J94" s="164">
        <v>232</v>
      </c>
      <c r="K94" s="246">
        <v>4</v>
      </c>
      <c r="L94" s="246">
        <v>9</v>
      </c>
      <c r="M94" s="214" t="s">
        <v>248</v>
      </c>
      <c r="N94" s="191">
        <v>247</v>
      </c>
      <c r="O94" s="236">
        <v>400000</v>
      </c>
      <c r="P94" s="236">
        <v>400000</v>
      </c>
      <c r="Q94" s="237">
        <v>400000</v>
      </c>
    </row>
    <row r="95" spans="1:17" ht="20.25" customHeight="1">
      <c r="A95" s="106"/>
      <c r="B95" s="101"/>
      <c r="C95" s="107"/>
      <c r="D95" s="108"/>
      <c r="E95" s="108"/>
      <c r="F95" s="318" t="s">
        <v>249</v>
      </c>
      <c r="G95" s="319"/>
      <c r="H95" s="319"/>
      <c r="I95" s="320"/>
      <c r="J95" s="164">
        <v>232</v>
      </c>
      <c r="K95" s="246">
        <v>4</v>
      </c>
      <c r="L95" s="246">
        <v>9</v>
      </c>
      <c r="M95" s="212">
        <v>6250000000</v>
      </c>
      <c r="N95" s="191">
        <v>0</v>
      </c>
      <c r="O95" s="232">
        <f>O96</f>
        <v>715645</v>
      </c>
      <c r="P95" s="232">
        <f>P96</f>
        <v>0</v>
      </c>
      <c r="Q95" s="232">
        <f>Q96</f>
        <v>0</v>
      </c>
    </row>
    <row r="96" spans="1:17" ht="46.5" customHeight="1">
      <c r="A96" s="106"/>
      <c r="B96" s="101"/>
      <c r="C96" s="107"/>
      <c r="D96" s="108"/>
      <c r="E96" s="108"/>
      <c r="F96" s="312" t="s">
        <v>287</v>
      </c>
      <c r="G96" s="313"/>
      <c r="H96" s="313"/>
      <c r="I96" s="314"/>
      <c r="J96" s="164">
        <v>232</v>
      </c>
      <c r="K96" s="246">
        <v>4</v>
      </c>
      <c r="L96" s="246">
        <v>9</v>
      </c>
      <c r="M96" s="214" t="s">
        <v>288</v>
      </c>
      <c r="N96" s="191">
        <v>0</v>
      </c>
      <c r="O96" s="232">
        <f>O97+O100</f>
        <v>715645</v>
      </c>
      <c r="P96" s="232">
        <f>P97+P100</f>
        <v>0</v>
      </c>
      <c r="Q96" s="232">
        <f>Q97+Q100</f>
        <v>0</v>
      </c>
    </row>
    <row r="97" spans="1:17" ht="28.5" customHeight="1">
      <c r="A97" s="106"/>
      <c r="B97" s="101"/>
      <c r="C97" s="107"/>
      <c r="D97" s="108"/>
      <c r="E97" s="108"/>
      <c r="F97" s="312" t="s">
        <v>289</v>
      </c>
      <c r="G97" s="313"/>
      <c r="H97" s="313"/>
      <c r="I97" s="314"/>
      <c r="J97" s="164">
        <v>232</v>
      </c>
      <c r="K97" s="246">
        <v>4</v>
      </c>
      <c r="L97" s="246">
        <v>9</v>
      </c>
      <c r="M97" s="222" t="s">
        <v>313</v>
      </c>
      <c r="N97" s="191">
        <v>0</v>
      </c>
      <c r="O97" s="232">
        <f t="shared" ref="O97:Q98" si="11">O98</f>
        <v>171650</v>
      </c>
      <c r="P97" s="232">
        <f t="shared" si="11"/>
        <v>0</v>
      </c>
      <c r="Q97" s="232">
        <f t="shared" si="11"/>
        <v>0</v>
      </c>
    </row>
    <row r="98" spans="1:17" ht="34.5" customHeight="1">
      <c r="A98" s="106"/>
      <c r="B98" s="101"/>
      <c r="C98" s="107"/>
      <c r="D98" s="108"/>
      <c r="E98" s="108"/>
      <c r="F98" s="312" t="s">
        <v>258</v>
      </c>
      <c r="G98" s="313"/>
      <c r="H98" s="313"/>
      <c r="I98" s="314"/>
      <c r="J98" s="164">
        <v>232</v>
      </c>
      <c r="K98" s="246">
        <v>4</v>
      </c>
      <c r="L98" s="246">
        <v>9</v>
      </c>
      <c r="M98" s="222" t="s">
        <v>313</v>
      </c>
      <c r="N98" s="191">
        <v>240</v>
      </c>
      <c r="O98" s="232">
        <f t="shared" si="11"/>
        <v>171650</v>
      </c>
      <c r="P98" s="232">
        <f t="shared" si="11"/>
        <v>0</v>
      </c>
      <c r="Q98" s="232">
        <f t="shared" si="11"/>
        <v>0</v>
      </c>
    </row>
    <row r="99" spans="1:17" ht="24" customHeight="1">
      <c r="A99" s="106"/>
      <c r="B99" s="101"/>
      <c r="C99" s="107"/>
      <c r="D99" s="108"/>
      <c r="E99" s="108"/>
      <c r="F99" s="312" t="s">
        <v>240</v>
      </c>
      <c r="G99" s="313"/>
      <c r="H99" s="313"/>
      <c r="I99" s="314"/>
      <c r="J99" s="164">
        <v>232</v>
      </c>
      <c r="K99" s="246">
        <v>4</v>
      </c>
      <c r="L99" s="246">
        <v>9</v>
      </c>
      <c r="M99" s="222" t="s">
        <v>313</v>
      </c>
      <c r="N99" s="191">
        <v>244</v>
      </c>
      <c r="O99" s="169">
        <v>171650</v>
      </c>
      <c r="P99" s="236">
        <v>0</v>
      </c>
      <c r="Q99" s="236">
        <v>0</v>
      </c>
    </row>
    <row r="100" spans="1:17" ht="28.5" customHeight="1">
      <c r="A100" s="106"/>
      <c r="B100" s="101"/>
      <c r="C100" s="107"/>
      <c r="D100" s="108"/>
      <c r="E100" s="108"/>
      <c r="F100" s="312" t="s">
        <v>290</v>
      </c>
      <c r="G100" s="313"/>
      <c r="H100" s="313"/>
      <c r="I100" s="314"/>
      <c r="J100" s="164">
        <v>232</v>
      </c>
      <c r="K100" s="246">
        <v>4</v>
      </c>
      <c r="L100" s="246">
        <v>9</v>
      </c>
      <c r="M100" s="138" t="s">
        <v>314</v>
      </c>
      <c r="N100" s="191">
        <v>0</v>
      </c>
      <c r="O100" s="169">
        <f t="shared" ref="O100:Q101" si="12">O101</f>
        <v>543995</v>
      </c>
      <c r="P100" s="169">
        <f t="shared" si="12"/>
        <v>0</v>
      </c>
      <c r="Q100" s="169">
        <f t="shared" si="12"/>
        <v>0</v>
      </c>
    </row>
    <row r="101" spans="1:17" ht="36" customHeight="1">
      <c r="A101" s="106"/>
      <c r="B101" s="101"/>
      <c r="C101" s="107"/>
      <c r="D101" s="108"/>
      <c r="E101" s="108"/>
      <c r="F101" s="312" t="s">
        <v>258</v>
      </c>
      <c r="G101" s="313"/>
      <c r="H101" s="313"/>
      <c r="I101" s="314"/>
      <c r="J101" s="164">
        <v>232</v>
      </c>
      <c r="K101" s="246">
        <v>4</v>
      </c>
      <c r="L101" s="246">
        <v>9</v>
      </c>
      <c r="M101" s="138" t="s">
        <v>314</v>
      </c>
      <c r="N101" s="191">
        <v>240</v>
      </c>
      <c r="O101" s="169">
        <f t="shared" si="12"/>
        <v>543995</v>
      </c>
      <c r="P101" s="169">
        <f t="shared" si="12"/>
        <v>0</v>
      </c>
      <c r="Q101" s="169">
        <f t="shared" si="12"/>
        <v>0</v>
      </c>
    </row>
    <row r="102" spans="1:17" ht="24.75" customHeight="1">
      <c r="A102" s="106"/>
      <c r="B102" s="101"/>
      <c r="C102" s="107"/>
      <c r="D102" s="108"/>
      <c r="E102" s="108"/>
      <c r="F102" s="312" t="s">
        <v>240</v>
      </c>
      <c r="G102" s="313"/>
      <c r="H102" s="313"/>
      <c r="I102" s="314"/>
      <c r="J102" s="164">
        <v>232</v>
      </c>
      <c r="K102" s="246">
        <v>4</v>
      </c>
      <c r="L102" s="246">
        <v>9</v>
      </c>
      <c r="M102" s="138" t="s">
        <v>314</v>
      </c>
      <c r="N102" s="191">
        <v>244</v>
      </c>
      <c r="O102" s="169">
        <v>543995</v>
      </c>
      <c r="P102" s="236">
        <v>0</v>
      </c>
      <c r="Q102" s="236">
        <v>0</v>
      </c>
    </row>
    <row r="103" spans="1:17" ht="25.5" customHeight="1">
      <c r="A103" s="394" t="s">
        <v>253</v>
      </c>
      <c r="B103" s="395"/>
      <c r="C103" s="395"/>
      <c r="D103" s="395"/>
      <c r="E103" s="395"/>
      <c r="F103" s="395"/>
      <c r="G103" s="395"/>
      <c r="H103" s="395"/>
      <c r="I103" s="396"/>
      <c r="J103" s="164">
        <v>232</v>
      </c>
      <c r="K103" s="244">
        <v>5</v>
      </c>
      <c r="L103" s="244">
        <v>0</v>
      </c>
      <c r="M103" s="208">
        <v>0</v>
      </c>
      <c r="N103" s="190">
        <v>0</v>
      </c>
      <c r="O103" s="232">
        <f>O104+O110+O117</f>
        <v>5168119.78</v>
      </c>
      <c r="P103" s="232">
        <f>P104+P110+P117</f>
        <v>2042734</v>
      </c>
      <c r="Q103" s="232">
        <f>Q104+Q110+Q117</f>
        <v>2626111</v>
      </c>
    </row>
    <row r="104" spans="1:17" ht="24" customHeight="1">
      <c r="A104" s="106"/>
      <c r="B104" s="101"/>
      <c r="C104" s="373" t="s">
        <v>43</v>
      </c>
      <c r="D104" s="374"/>
      <c r="E104" s="374"/>
      <c r="F104" s="374"/>
      <c r="G104" s="374"/>
      <c r="H104" s="374"/>
      <c r="I104" s="375"/>
      <c r="J104" s="164">
        <v>232</v>
      </c>
      <c r="K104" s="244">
        <v>5</v>
      </c>
      <c r="L104" s="244">
        <v>1</v>
      </c>
      <c r="M104" s="208">
        <v>0</v>
      </c>
      <c r="N104" s="190">
        <v>0</v>
      </c>
      <c r="O104" s="232">
        <f>O105</f>
        <v>60000</v>
      </c>
      <c r="P104" s="232">
        <f t="shared" ref="P104:Q108" si="13">P105</f>
        <v>60000</v>
      </c>
      <c r="Q104" s="232">
        <f t="shared" si="13"/>
        <v>60000</v>
      </c>
    </row>
    <row r="105" spans="1:17" ht="33.75" customHeight="1">
      <c r="A105" s="106"/>
      <c r="B105" s="101"/>
      <c r="C105" s="107"/>
      <c r="D105" s="385" t="s">
        <v>229</v>
      </c>
      <c r="E105" s="386"/>
      <c r="F105" s="386"/>
      <c r="G105" s="386"/>
      <c r="H105" s="386"/>
      <c r="I105" s="393"/>
      <c r="J105" s="164">
        <v>232</v>
      </c>
      <c r="K105" s="246">
        <v>5</v>
      </c>
      <c r="L105" s="246">
        <v>1</v>
      </c>
      <c r="M105" s="218">
        <v>7700000000</v>
      </c>
      <c r="N105" s="191">
        <v>0</v>
      </c>
      <c r="O105" s="236">
        <f>O106</f>
        <v>60000</v>
      </c>
      <c r="P105" s="236">
        <f t="shared" si="13"/>
        <v>60000</v>
      </c>
      <c r="Q105" s="236">
        <f t="shared" si="13"/>
        <v>60000</v>
      </c>
    </row>
    <row r="106" spans="1:17" ht="23.25" customHeight="1">
      <c r="A106" s="106"/>
      <c r="B106" s="101"/>
      <c r="C106" s="107"/>
      <c r="D106" s="312" t="s">
        <v>254</v>
      </c>
      <c r="E106" s="313"/>
      <c r="F106" s="313"/>
      <c r="G106" s="313"/>
      <c r="H106" s="313"/>
      <c r="I106" s="314"/>
      <c r="J106" s="164">
        <v>232</v>
      </c>
      <c r="K106" s="246">
        <v>5</v>
      </c>
      <c r="L106" s="246">
        <v>1</v>
      </c>
      <c r="M106" s="218">
        <v>7730000000</v>
      </c>
      <c r="N106" s="191">
        <v>0</v>
      </c>
      <c r="O106" s="236">
        <f>O107</f>
        <v>60000</v>
      </c>
      <c r="P106" s="236">
        <f t="shared" si="13"/>
        <v>60000</v>
      </c>
      <c r="Q106" s="236">
        <f t="shared" si="13"/>
        <v>60000</v>
      </c>
    </row>
    <row r="107" spans="1:17" ht="51.75" customHeight="1">
      <c r="A107" s="106"/>
      <c r="B107" s="101"/>
      <c r="C107" s="107"/>
      <c r="D107" s="108"/>
      <c r="E107" s="312" t="s">
        <v>255</v>
      </c>
      <c r="F107" s="313"/>
      <c r="G107" s="313"/>
      <c r="H107" s="313"/>
      <c r="I107" s="314"/>
      <c r="J107" s="164">
        <v>232</v>
      </c>
      <c r="K107" s="246">
        <v>5</v>
      </c>
      <c r="L107" s="246">
        <v>1</v>
      </c>
      <c r="M107" s="218">
        <v>7730090140</v>
      </c>
      <c r="N107" s="191">
        <v>0</v>
      </c>
      <c r="O107" s="236">
        <f>O108</f>
        <v>60000</v>
      </c>
      <c r="P107" s="236">
        <f t="shared" si="13"/>
        <v>60000</v>
      </c>
      <c r="Q107" s="236">
        <f t="shared" si="13"/>
        <v>60000</v>
      </c>
    </row>
    <row r="108" spans="1:17" ht="30" customHeight="1">
      <c r="A108" s="106"/>
      <c r="B108" s="101"/>
      <c r="C108" s="107"/>
      <c r="D108" s="108"/>
      <c r="E108" s="108"/>
      <c r="F108" s="355" t="s">
        <v>221</v>
      </c>
      <c r="G108" s="355"/>
      <c r="H108" s="355"/>
      <c r="I108" s="355"/>
      <c r="J108" s="164">
        <v>232</v>
      </c>
      <c r="K108" s="246">
        <v>5</v>
      </c>
      <c r="L108" s="246">
        <v>1</v>
      </c>
      <c r="M108" s="218">
        <v>7730090140</v>
      </c>
      <c r="N108" s="191" t="s">
        <v>222</v>
      </c>
      <c r="O108" s="236">
        <f>O109</f>
        <v>60000</v>
      </c>
      <c r="P108" s="236">
        <f t="shared" si="13"/>
        <v>60000</v>
      </c>
      <c r="Q108" s="236">
        <f t="shared" si="13"/>
        <v>60000</v>
      </c>
    </row>
    <row r="109" spans="1:17" ht="21.75" customHeight="1">
      <c r="A109" s="106"/>
      <c r="B109" s="101"/>
      <c r="C109" s="107"/>
      <c r="D109" s="108"/>
      <c r="E109" s="108"/>
      <c r="F109" s="399" t="s">
        <v>240</v>
      </c>
      <c r="G109" s="400"/>
      <c r="H109" s="400"/>
      <c r="I109" s="401"/>
      <c r="J109" s="164">
        <v>232</v>
      </c>
      <c r="K109" s="246">
        <v>5</v>
      </c>
      <c r="L109" s="246">
        <v>1</v>
      </c>
      <c r="M109" s="218">
        <v>7730090140</v>
      </c>
      <c r="N109" s="191">
        <v>244</v>
      </c>
      <c r="O109" s="169">
        <v>60000</v>
      </c>
      <c r="P109" s="236">
        <v>60000</v>
      </c>
      <c r="Q109" s="236">
        <v>60000</v>
      </c>
    </row>
    <row r="110" spans="1:17" ht="24" customHeight="1">
      <c r="A110" s="106"/>
      <c r="B110" s="101"/>
      <c r="C110" s="318" t="s">
        <v>178</v>
      </c>
      <c r="D110" s="319"/>
      <c r="E110" s="319"/>
      <c r="F110" s="319"/>
      <c r="G110" s="319"/>
      <c r="H110" s="319"/>
      <c r="I110" s="320"/>
      <c r="J110" s="164">
        <v>232</v>
      </c>
      <c r="K110" s="244">
        <v>5</v>
      </c>
      <c r="L110" s="244">
        <v>2</v>
      </c>
      <c r="M110" s="208">
        <v>0</v>
      </c>
      <c r="N110" s="190">
        <v>0</v>
      </c>
      <c r="O110" s="236">
        <f t="shared" ref="O110:Q115" si="14">O111</f>
        <v>72800</v>
      </c>
      <c r="P110" s="236">
        <f t="shared" si="14"/>
        <v>0</v>
      </c>
      <c r="Q110" s="236">
        <f t="shared" si="14"/>
        <v>0</v>
      </c>
    </row>
    <row r="111" spans="1:17" ht="66" customHeight="1">
      <c r="A111" s="106"/>
      <c r="B111" s="101"/>
      <c r="C111" s="318" t="s">
        <v>214</v>
      </c>
      <c r="D111" s="319"/>
      <c r="E111" s="319"/>
      <c r="F111" s="319"/>
      <c r="G111" s="319"/>
      <c r="H111" s="319"/>
      <c r="I111" s="320"/>
      <c r="J111" s="164">
        <v>232</v>
      </c>
      <c r="K111" s="246">
        <v>5</v>
      </c>
      <c r="L111" s="246">
        <v>2</v>
      </c>
      <c r="M111" s="218">
        <v>6200000000</v>
      </c>
      <c r="N111" s="191">
        <v>0</v>
      </c>
      <c r="O111" s="236">
        <f t="shared" si="14"/>
        <v>72800</v>
      </c>
      <c r="P111" s="236">
        <f t="shared" si="14"/>
        <v>0</v>
      </c>
      <c r="Q111" s="236">
        <f t="shared" si="14"/>
        <v>0</v>
      </c>
    </row>
    <row r="112" spans="1:17" ht="18" customHeight="1">
      <c r="A112" s="106"/>
      <c r="B112" s="101"/>
      <c r="C112" s="318" t="s">
        <v>215</v>
      </c>
      <c r="D112" s="319"/>
      <c r="E112" s="319"/>
      <c r="F112" s="319"/>
      <c r="G112" s="319"/>
      <c r="H112" s="319"/>
      <c r="I112" s="320"/>
      <c r="J112" s="164">
        <v>232</v>
      </c>
      <c r="K112" s="246">
        <v>5</v>
      </c>
      <c r="L112" s="246">
        <v>2</v>
      </c>
      <c r="M112" s="218">
        <v>6240000000</v>
      </c>
      <c r="N112" s="191">
        <v>0</v>
      </c>
      <c r="O112" s="236">
        <f t="shared" si="14"/>
        <v>72800</v>
      </c>
      <c r="P112" s="236">
        <f t="shared" si="14"/>
        <v>0</v>
      </c>
      <c r="Q112" s="236">
        <f t="shared" si="14"/>
        <v>0</v>
      </c>
    </row>
    <row r="113" spans="1:17" ht="34.5" customHeight="1">
      <c r="A113" s="106"/>
      <c r="B113" s="101"/>
      <c r="C113" s="318" t="s">
        <v>256</v>
      </c>
      <c r="D113" s="319"/>
      <c r="E113" s="319"/>
      <c r="F113" s="319"/>
      <c r="G113" s="319"/>
      <c r="H113" s="319"/>
      <c r="I113" s="320"/>
      <c r="J113" s="164">
        <v>232</v>
      </c>
      <c r="K113" s="246">
        <v>5</v>
      </c>
      <c r="L113" s="246">
        <v>2</v>
      </c>
      <c r="M113" s="218">
        <v>6240600000</v>
      </c>
      <c r="N113" s="191">
        <v>0</v>
      </c>
      <c r="O113" s="236">
        <f t="shared" si="14"/>
        <v>72800</v>
      </c>
      <c r="P113" s="236">
        <f t="shared" si="14"/>
        <v>0</v>
      </c>
      <c r="Q113" s="236">
        <f t="shared" si="14"/>
        <v>0</v>
      </c>
    </row>
    <row r="114" spans="1:17" ht="24" customHeight="1">
      <c r="A114" s="106"/>
      <c r="B114" s="101"/>
      <c r="C114" s="312" t="s">
        <v>257</v>
      </c>
      <c r="D114" s="313"/>
      <c r="E114" s="313"/>
      <c r="F114" s="313"/>
      <c r="G114" s="313"/>
      <c r="H114" s="313"/>
      <c r="I114" s="314"/>
      <c r="J114" s="164">
        <v>232</v>
      </c>
      <c r="K114" s="246">
        <v>5</v>
      </c>
      <c r="L114" s="246">
        <v>2</v>
      </c>
      <c r="M114" s="218">
        <v>6240690120</v>
      </c>
      <c r="N114" s="191">
        <v>0</v>
      </c>
      <c r="O114" s="236">
        <f t="shared" si="14"/>
        <v>72800</v>
      </c>
      <c r="P114" s="236">
        <f t="shared" si="14"/>
        <v>0</v>
      </c>
      <c r="Q114" s="236">
        <f t="shared" si="14"/>
        <v>0</v>
      </c>
    </row>
    <row r="115" spans="1:17" ht="33" customHeight="1">
      <c r="A115" s="102"/>
      <c r="B115" s="110"/>
      <c r="C115" s="109"/>
      <c r="D115" s="103"/>
      <c r="E115" s="103"/>
      <c r="F115" s="385" t="s">
        <v>221</v>
      </c>
      <c r="G115" s="386"/>
      <c r="H115" s="386"/>
      <c r="I115" s="393"/>
      <c r="J115" s="164">
        <v>232</v>
      </c>
      <c r="K115" s="246">
        <v>5</v>
      </c>
      <c r="L115" s="246">
        <v>2</v>
      </c>
      <c r="M115" s="218">
        <v>6240690120</v>
      </c>
      <c r="N115" s="191">
        <v>240</v>
      </c>
      <c r="O115" s="236">
        <f t="shared" si="14"/>
        <v>72800</v>
      </c>
      <c r="P115" s="236">
        <f t="shared" si="14"/>
        <v>0</v>
      </c>
      <c r="Q115" s="236">
        <f t="shared" si="14"/>
        <v>0</v>
      </c>
    </row>
    <row r="116" spans="1:17" ht="21" customHeight="1">
      <c r="A116" s="102"/>
      <c r="B116" s="110"/>
      <c r="C116" s="109"/>
      <c r="D116" s="103"/>
      <c r="E116" s="103"/>
      <c r="F116" s="399" t="s">
        <v>240</v>
      </c>
      <c r="G116" s="400"/>
      <c r="H116" s="400"/>
      <c r="I116" s="401"/>
      <c r="J116" s="164">
        <v>232</v>
      </c>
      <c r="K116" s="246">
        <v>5</v>
      </c>
      <c r="L116" s="246">
        <v>2</v>
      </c>
      <c r="M116" s="218">
        <v>6240690120</v>
      </c>
      <c r="N116" s="191">
        <v>244</v>
      </c>
      <c r="O116" s="236">
        <v>72800</v>
      </c>
      <c r="P116" s="236">
        <v>0</v>
      </c>
      <c r="Q116" s="237">
        <v>0</v>
      </c>
    </row>
    <row r="117" spans="1:17" ht="20.25" customHeight="1">
      <c r="A117" s="106">
        <v>2.3208016240475001E+19</v>
      </c>
      <c r="B117" s="101"/>
      <c r="C117" s="373" t="s">
        <v>36</v>
      </c>
      <c r="D117" s="374"/>
      <c r="E117" s="374"/>
      <c r="F117" s="374"/>
      <c r="G117" s="374"/>
      <c r="H117" s="374"/>
      <c r="I117" s="375"/>
      <c r="J117" s="162">
        <v>232</v>
      </c>
      <c r="K117" s="244">
        <v>5</v>
      </c>
      <c r="L117" s="244">
        <v>3</v>
      </c>
      <c r="M117" s="208">
        <v>0</v>
      </c>
      <c r="N117" s="190">
        <v>0</v>
      </c>
      <c r="O117" s="232">
        <f t="shared" ref="O117:Q122" si="15">O118</f>
        <v>5035319.78</v>
      </c>
      <c r="P117" s="232">
        <f t="shared" si="15"/>
        <v>1982734</v>
      </c>
      <c r="Q117" s="232">
        <f t="shared" si="15"/>
        <v>2566111</v>
      </c>
    </row>
    <row r="118" spans="1:17" ht="63.75" customHeight="1">
      <c r="A118" s="106"/>
      <c r="B118" s="101"/>
      <c r="C118" s="318" t="s">
        <v>214</v>
      </c>
      <c r="D118" s="370"/>
      <c r="E118" s="370"/>
      <c r="F118" s="370"/>
      <c r="G118" s="370"/>
      <c r="H118" s="370"/>
      <c r="I118" s="371"/>
      <c r="J118" s="162">
        <v>232</v>
      </c>
      <c r="K118" s="244">
        <v>5</v>
      </c>
      <c r="L118" s="244">
        <v>3</v>
      </c>
      <c r="M118" s="209">
        <v>6200000000</v>
      </c>
      <c r="N118" s="190">
        <v>0</v>
      </c>
      <c r="O118" s="232">
        <f t="shared" si="15"/>
        <v>5035319.78</v>
      </c>
      <c r="P118" s="232">
        <f t="shared" si="15"/>
        <v>1982734</v>
      </c>
      <c r="Q118" s="232">
        <f t="shared" si="15"/>
        <v>2566111</v>
      </c>
    </row>
    <row r="119" spans="1:17" ht="27.75" customHeight="1">
      <c r="A119" s="106"/>
      <c r="B119" s="101"/>
      <c r="C119" s="318" t="s">
        <v>215</v>
      </c>
      <c r="D119" s="319"/>
      <c r="E119" s="319"/>
      <c r="F119" s="319"/>
      <c r="G119" s="319"/>
      <c r="H119" s="319"/>
      <c r="I119" s="320"/>
      <c r="J119" s="162">
        <v>232</v>
      </c>
      <c r="K119" s="244">
        <v>5</v>
      </c>
      <c r="L119" s="244">
        <v>3</v>
      </c>
      <c r="M119" s="210">
        <v>6240000000</v>
      </c>
      <c r="N119" s="190">
        <v>0</v>
      </c>
      <c r="O119" s="232">
        <f t="shared" si="15"/>
        <v>5035319.78</v>
      </c>
      <c r="P119" s="232">
        <f t="shared" si="15"/>
        <v>1982734</v>
      </c>
      <c r="Q119" s="232">
        <f t="shared" si="15"/>
        <v>2566111</v>
      </c>
    </row>
    <row r="120" spans="1:17" ht="33" customHeight="1">
      <c r="A120" s="106"/>
      <c r="B120" s="101"/>
      <c r="C120" s="332" t="s">
        <v>259</v>
      </c>
      <c r="D120" s="333"/>
      <c r="E120" s="333"/>
      <c r="F120" s="333"/>
      <c r="G120" s="333"/>
      <c r="H120" s="333"/>
      <c r="I120" s="334"/>
      <c r="J120" s="162">
        <v>232</v>
      </c>
      <c r="K120" s="244">
        <v>5</v>
      </c>
      <c r="L120" s="244">
        <v>3</v>
      </c>
      <c r="M120" s="215">
        <v>6240300000</v>
      </c>
      <c r="N120" s="190">
        <v>0</v>
      </c>
      <c r="O120" s="232">
        <f t="shared" si="15"/>
        <v>5035319.78</v>
      </c>
      <c r="P120" s="232">
        <f t="shared" si="15"/>
        <v>1982734</v>
      </c>
      <c r="Q120" s="232">
        <f t="shared" si="15"/>
        <v>2566111</v>
      </c>
    </row>
    <row r="121" spans="1:17" ht="37.5" customHeight="1">
      <c r="A121" s="106"/>
      <c r="B121" s="101"/>
      <c r="C121" s="107"/>
      <c r="D121" s="194"/>
      <c r="E121" s="324" t="s">
        <v>260</v>
      </c>
      <c r="F121" s="325"/>
      <c r="G121" s="325"/>
      <c r="H121" s="325"/>
      <c r="I121" s="326"/>
      <c r="J121" s="164">
        <v>232</v>
      </c>
      <c r="K121" s="246">
        <v>5</v>
      </c>
      <c r="L121" s="246">
        <v>3</v>
      </c>
      <c r="M121" s="212">
        <v>6240395310</v>
      </c>
      <c r="N121" s="191">
        <v>0</v>
      </c>
      <c r="O121" s="232">
        <f t="shared" si="15"/>
        <v>5035319.78</v>
      </c>
      <c r="P121" s="232">
        <f t="shared" si="15"/>
        <v>1982734</v>
      </c>
      <c r="Q121" s="232">
        <f t="shared" si="15"/>
        <v>2566111</v>
      </c>
    </row>
    <row r="122" spans="1:17" ht="36.75" customHeight="1">
      <c r="A122" s="106"/>
      <c r="B122" s="101"/>
      <c r="C122" s="107"/>
      <c r="D122" s="108"/>
      <c r="E122" s="108"/>
      <c r="F122" s="355" t="s">
        <v>221</v>
      </c>
      <c r="G122" s="355"/>
      <c r="H122" s="355"/>
      <c r="I122" s="355"/>
      <c r="J122" s="164">
        <v>232</v>
      </c>
      <c r="K122" s="246">
        <v>5</v>
      </c>
      <c r="L122" s="246">
        <v>3</v>
      </c>
      <c r="M122" s="212">
        <v>6240395310</v>
      </c>
      <c r="N122" s="191" t="s">
        <v>222</v>
      </c>
      <c r="O122" s="232">
        <f t="shared" si="15"/>
        <v>5035319.78</v>
      </c>
      <c r="P122" s="232">
        <f t="shared" si="15"/>
        <v>1982734</v>
      </c>
      <c r="Q122" s="232">
        <f t="shared" si="15"/>
        <v>2566111</v>
      </c>
    </row>
    <row r="123" spans="1:17" ht="24" customHeight="1">
      <c r="A123" s="106"/>
      <c r="B123" s="101"/>
      <c r="C123" s="107"/>
      <c r="D123" s="108"/>
      <c r="E123" s="108"/>
      <c r="F123" s="335" t="s">
        <v>240</v>
      </c>
      <c r="G123" s="335"/>
      <c r="H123" s="335"/>
      <c r="I123" s="335"/>
      <c r="J123" s="164">
        <v>232</v>
      </c>
      <c r="K123" s="246">
        <v>5</v>
      </c>
      <c r="L123" s="246">
        <v>3</v>
      </c>
      <c r="M123" s="212">
        <v>6240395310</v>
      </c>
      <c r="N123" s="191">
        <v>244</v>
      </c>
      <c r="O123" s="232">
        <v>5035319.78</v>
      </c>
      <c r="P123" s="236">
        <v>1982734</v>
      </c>
      <c r="Q123" s="233">
        <v>2566111</v>
      </c>
    </row>
    <row r="124" spans="1:17" ht="25.5" customHeight="1">
      <c r="A124" s="402" t="s">
        <v>261</v>
      </c>
      <c r="B124" s="403"/>
      <c r="C124" s="403"/>
      <c r="D124" s="403"/>
      <c r="E124" s="403"/>
      <c r="F124" s="403"/>
      <c r="G124" s="403"/>
      <c r="H124" s="403"/>
      <c r="I124" s="404"/>
      <c r="J124" s="162">
        <v>232</v>
      </c>
      <c r="K124" s="249">
        <v>8</v>
      </c>
      <c r="L124" s="249">
        <v>0</v>
      </c>
      <c r="M124" s="221">
        <v>0</v>
      </c>
      <c r="N124" s="193">
        <v>0</v>
      </c>
      <c r="O124" s="238">
        <f>O125</f>
        <v>9489591</v>
      </c>
      <c r="P124" s="238">
        <f t="shared" ref="P124:Q127" si="16">P125</f>
        <v>10101852</v>
      </c>
      <c r="Q124" s="238">
        <f t="shared" si="16"/>
        <v>10150700</v>
      </c>
    </row>
    <row r="125" spans="1:17" ht="24.75" customHeight="1">
      <c r="A125" s="116"/>
      <c r="B125" s="117"/>
      <c r="C125" s="382" t="s">
        <v>37</v>
      </c>
      <c r="D125" s="383"/>
      <c r="E125" s="383"/>
      <c r="F125" s="383"/>
      <c r="G125" s="383"/>
      <c r="H125" s="383"/>
      <c r="I125" s="384"/>
      <c r="J125" s="162">
        <v>232</v>
      </c>
      <c r="K125" s="249">
        <v>8</v>
      </c>
      <c r="L125" s="249">
        <v>1</v>
      </c>
      <c r="M125" s="221">
        <v>0</v>
      </c>
      <c r="N125" s="193">
        <v>0</v>
      </c>
      <c r="O125" s="238">
        <f>O126</f>
        <v>9489591</v>
      </c>
      <c r="P125" s="238">
        <f t="shared" si="16"/>
        <v>10101852</v>
      </c>
      <c r="Q125" s="238">
        <f t="shared" si="16"/>
        <v>10150700</v>
      </c>
    </row>
    <row r="126" spans="1:17" ht="63" customHeight="1">
      <c r="A126" s="116"/>
      <c r="B126" s="117"/>
      <c r="C126" s="309" t="s">
        <v>214</v>
      </c>
      <c r="D126" s="310"/>
      <c r="E126" s="310"/>
      <c r="F126" s="310"/>
      <c r="G126" s="310"/>
      <c r="H126" s="310"/>
      <c r="I126" s="311"/>
      <c r="J126" s="162">
        <v>232</v>
      </c>
      <c r="K126" s="249">
        <v>8</v>
      </c>
      <c r="L126" s="249">
        <v>1</v>
      </c>
      <c r="M126" s="221">
        <v>6200000000</v>
      </c>
      <c r="N126" s="193">
        <v>0</v>
      </c>
      <c r="O126" s="238">
        <f>O127</f>
        <v>9489591</v>
      </c>
      <c r="P126" s="238">
        <f t="shared" si="16"/>
        <v>10101852</v>
      </c>
      <c r="Q126" s="238">
        <f t="shared" si="16"/>
        <v>10150700</v>
      </c>
    </row>
    <row r="127" spans="1:17" ht="14.25">
      <c r="A127" s="116"/>
      <c r="B127" s="195"/>
      <c r="C127" s="318" t="s">
        <v>215</v>
      </c>
      <c r="D127" s="319"/>
      <c r="E127" s="319"/>
      <c r="F127" s="319"/>
      <c r="G127" s="319"/>
      <c r="H127" s="319"/>
      <c r="I127" s="320"/>
      <c r="J127" s="162">
        <v>232</v>
      </c>
      <c r="K127" s="244">
        <v>8</v>
      </c>
      <c r="L127" s="244">
        <v>1</v>
      </c>
      <c r="M127" s="210">
        <v>6240000000</v>
      </c>
      <c r="N127" s="190">
        <v>0</v>
      </c>
      <c r="O127" s="238">
        <f>O128</f>
        <v>9489591</v>
      </c>
      <c r="P127" s="238">
        <f t="shared" si="16"/>
        <v>10101852</v>
      </c>
      <c r="Q127" s="238">
        <f t="shared" si="16"/>
        <v>10150700</v>
      </c>
    </row>
    <row r="128" spans="1:17" ht="33.75" customHeight="1">
      <c r="A128" s="106"/>
      <c r="B128" s="101"/>
      <c r="C128" s="324" t="s">
        <v>262</v>
      </c>
      <c r="D128" s="325"/>
      <c r="E128" s="325"/>
      <c r="F128" s="325"/>
      <c r="G128" s="325"/>
      <c r="H128" s="325"/>
      <c r="I128" s="326"/>
      <c r="J128" s="164">
        <v>232</v>
      </c>
      <c r="K128" s="246">
        <v>8</v>
      </c>
      <c r="L128" s="246">
        <v>1</v>
      </c>
      <c r="M128" s="214">
        <v>6240400000</v>
      </c>
      <c r="N128" s="191">
        <v>0</v>
      </c>
      <c r="O128" s="236">
        <f>O133+O129+O135</f>
        <v>9489591</v>
      </c>
      <c r="P128" s="236">
        <f>P133+P129+P135</f>
        <v>10101852</v>
      </c>
      <c r="Q128" s="236">
        <f>Q133+Q129+Q135</f>
        <v>10150700</v>
      </c>
    </row>
    <row r="129" spans="1:17" ht="32.25" customHeight="1">
      <c r="A129" s="106"/>
      <c r="B129" s="101"/>
      <c r="C129" s="312" t="s">
        <v>265</v>
      </c>
      <c r="D129" s="313"/>
      <c r="E129" s="313"/>
      <c r="F129" s="313"/>
      <c r="G129" s="313"/>
      <c r="H129" s="313"/>
      <c r="I129" s="314"/>
      <c r="J129" s="164">
        <v>232</v>
      </c>
      <c r="K129" s="246">
        <v>8</v>
      </c>
      <c r="L129" s="246">
        <v>1</v>
      </c>
      <c r="M129" s="212">
        <v>6240495220</v>
      </c>
      <c r="N129" s="191">
        <v>0</v>
      </c>
      <c r="O129" s="236">
        <f>O130</f>
        <v>1038891</v>
      </c>
      <c r="P129" s="236">
        <f>P130</f>
        <v>1651152</v>
      </c>
      <c r="Q129" s="236">
        <f>Q130</f>
        <v>1700000</v>
      </c>
    </row>
    <row r="130" spans="1:17" ht="33" customHeight="1">
      <c r="A130" s="106"/>
      <c r="B130" s="101"/>
      <c r="C130" s="107"/>
      <c r="D130" s="108"/>
      <c r="E130" s="108"/>
      <c r="F130" s="315" t="s">
        <v>221</v>
      </c>
      <c r="G130" s="380"/>
      <c r="H130" s="380"/>
      <c r="I130" s="381"/>
      <c r="J130" s="164">
        <v>232</v>
      </c>
      <c r="K130" s="246">
        <v>8</v>
      </c>
      <c r="L130" s="246">
        <v>1</v>
      </c>
      <c r="M130" s="212">
        <v>6240495220</v>
      </c>
      <c r="N130" s="191">
        <v>240</v>
      </c>
      <c r="O130" s="236">
        <f>O131+O132</f>
        <v>1038891</v>
      </c>
      <c r="P130" s="236">
        <f>P131+P132</f>
        <v>1651152</v>
      </c>
      <c r="Q130" s="236">
        <f>Q131+Q132</f>
        <v>1700000</v>
      </c>
    </row>
    <row r="131" spans="1:17" ht="21" customHeight="1">
      <c r="A131" s="106"/>
      <c r="B131" s="101"/>
      <c r="C131" s="107"/>
      <c r="D131" s="108"/>
      <c r="E131" s="108"/>
      <c r="F131" s="335" t="s">
        <v>240</v>
      </c>
      <c r="G131" s="335"/>
      <c r="H131" s="335"/>
      <c r="I131" s="335"/>
      <c r="J131" s="164">
        <v>232</v>
      </c>
      <c r="K131" s="245">
        <v>8</v>
      </c>
      <c r="L131" s="245">
        <v>1</v>
      </c>
      <c r="M131" s="212">
        <v>6240495220</v>
      </c>
      <c r="N131" s="192">
        <v>244</v>
      </c>
      <c r="O131" s="236">
        <v>338891</v>
      </c>
      <c r="P131" s="234">
        <v>851152</v>
      </c>
      <c r="Q131" s="235">
        <v>900000</v>
      </c>
    </row>
    <row r="132" spans="1:17" ht="18.75" customHeight="1">
      <c r="A132" s="106"/>
      <c r="B132" s="101"/>
      <c r="C132" s="107"/>
      <c r="D132" s="108"/>
      <c r="E132" s="108"/>
      <c r="F132" s="315" t="s">
        <v>266</v>
      </c>
      <c r="G132" s="380"/>
      <c r="H132" s="380"/>
      <c r="I132" s="381"/>
      <c r="J132" s="164">
        <v>232</v>
      </c>
      <c r="K132" s="245">
        <v>8</v>
      </c>
      <c r="L132" s="245">
        <v>1</v>
      </c>
      <c r="M132" s="212">
        <v>6240495220</v>
      </c>
      <c r="N132" s="192">
        <v>247</v>
      </c>
      <c r="O132" s="234">
        <v>700000</v>
      </c>
      <c r="P132" s="234">
        <v>800000</v>
      </c>
      <c r="Q132" s="234">
        <v>800000</v>
      </c>
    </row>
    <row r="133" spans="1:17" ht="82.5" customHeight="1">
      <c r="A133" s="106"/>
      <c r="B133" s="101"/>
      <c r="C133" s="324" t="s">
        <v>263</v>
      </c>
      <c r="D133" s="325"/>
      <c r="E133" s="325"/>
      <c r="F133" s="325"/>
      <c r="G133" s="325"/>
      <c r="H133" s="325"/>
      <c r="I133" s="326"/>
      <c r="J133" s="164">
        <v>232</v>
      </c>
      <c r="K133" s="246">
        <v>8</v>
      </c>
      <c r="L133" s="246">
        <v>1</v>
      </c>
      <c r="M133" s="214" t="s">
        <v>264</v>
      </c>
      <c r="N133" s="192">
        <v>0</v>
      </c>
      <c r="O133" s="234">
        <f>O134</f>
        <v>6844300</v>
      </c>
      <c r="P133" s="234">
        <f>P134</f>
        <v>8450700</v>
      </c>
      <c r="Q133" s="234">
        <f>Q134</f>
        <v>8450700</v>
      </c>
    </row>
    <row r="134" spans="1:17" ht="24" customHeight="1">
      <c r="A134" s="106"/>
      <c r="B134" s="101"/>
      <c r="C134" s="107"/>
      <c r="D134" s="312" t="s">
        <v>126</v>
      </c>
      <c r="E134" s="313"/>
      <c r="F134" s="313"/>
      <c r="G134" s="313"/>
      <c r="H134" s="313"/>
      <c r="I134" s="314"/>
      <c r="J134" s="164">
        <v>232</v>
      </c>
      <c r="K134" s="246">
        <v>8</v>
      </c>
      <c r="L134" s="246">
        <v>1</v>
      </c>
      <c r="M134" s="214" t="s">
        <v>264</v>
      </c>
      <c r="N134" s="191">
        <v>540</v>
      </c>
      <c r="O134" s="236">
        <v>6844300</v>
      </c>
      <c r="P134" s="236">
        <v>8450700</v>
      </c>
      <c r="Q134" s="236">
        <v>8450700</v>
      </c>
    </row>
    <row r="135" spans="1:17" ht="57" customHeight="1">
      <c r="A135" s="152"/>
      <c r="B135" s="101"/>
      <c r="C135" s="312" t="s">
        <v>267</v>
      </c>
      <c r="D135" s="313"/>
      <c r="E135" s="313"/>
      <c r="F135" s="313"/>
      <c r="G135" s="313"/>
      <c r="H135" s="313"/>
      <c r="I135" s="314"/>
      <c r="J135" s="164">
        <v>232</v>
      </c>
      <c r="K135" s="246">
        <v>8</v>
      </c>
      <c r="L135" s="246">
        <v>1</v>
      </c>
      <c r="M135" s="214" t="s">
        <v>268</v>
      </c>
      <c r="N135" s="191">
        <v>0</v>
      </c>
      <c r="O135" s="236">
        <f>O136</f>
        <v>1606400</v>
      </c>
      <c r="P135" s="236">
        <f>P136</f>
        <v>0</v>
      </c>
      <c r="Q135" s="236">
        <f>Q136</f>
        <v>0</v>
      </c>
    </row>
    <row r="136" spans="1:17" ht="21.75" customHeight="1">
      <c r="A136" s="152"/>
      <c r="B136" s="101"/>
      <c r="C136" s="107"/>
      <c r="D136" s="108"/>
      <c r="E136" s="108"/>
      <c r="F136" s="385" t="s">
        <v>126</v>
      </c>
      <c r="G136" s="386"/>
      <c r="H136" s="386"/>
      <c r="I136" s="387"/>
      <c r="J136" s="164">
        <v>232</v>
      </c>
      <c r="K136" s="246">
        <v>8</v>
      </c>
      <c r="L136" s="246">
        <v>1</v>
      </c>
      <c r="M136" s="222" t="s">
        <v>268</v>
      </c>
      <c r="N136" s="191">
        <v>540</v>
      </c>
      <c r="O136" s="236">
        <v>1606400</v>
      </c>
      <c r="P136" s="236">
        <v>0</v>
      </c>
      <c r="Q136" s="236">
        <v>0</v>
      </c>
    </row>
    <row r="137" spans="1:17" ht="15.75" customHeight="1">
      <c r="A137" s="155"/>
      <c r="B137" s="342" t="s">
        <v>173</v>
      </c>
      <c r="C137" s="342"/>
      <c r="D137" s="342"/>
      <c r="E137" s="342"/>
      <c r="F137" s="342"/>
      <c r="G137" s="342"/>
      <c r="H137" s="342"/>
      <c r="I137" s="343"/>
      <c r="J137" s="162">
        <v>232</v>
      </c>
      <c r="K137" s="244">
        <v>10</v>
      </c>
      <c r="L137" s="244">
        <v>0</v>
      </c>
      <c r="M137" s="208">
        <v>0</v>
      </c>
      <c r="N137" s="190">
        <v>0</v>
      </c>
      <c r="O137" s="232">
        <f t="shared" ref="O137:Q144" si="17">O138</f>
        <v>90000</v>
      </c>
      <c r="P137" s="232">
        <f t="shared" si="17"/>
        <v>90000</v>
      </c>
      <c r="Q137" s="232">
        <f t="shared" si="17"/>
        <v>90000</v>
      </c>
    </row>
    <row r="138" spans="1:17" ht="19.5" customHeight="1">
      <c r="A138" s="155"/>
      <c r="B138" s="136"/>
      <c r="C138" s="319" t="s">
        <v>174</v>
      </c>
      <c r="D138" s="319"/>
      <c r="E138" s="319"/>
      <c r="F138" s="319"/>
      <c r="G138" s="319"/>
      <c r="H138" s="319"/>
      <c r="I138" s="320"/>
      <c r="J138" s="162">
        <v>232</v>
      </c>
      <c r="K138" s="244">
        <v>10</v>
      </c>
      <c r="L138" s="244">
        <v>1</v>
      </c>
      <c r="M138" s="208">
        <v>0</v>
      </c>
      <c r="N138" s="190">
        <v>0</v>
      </c>
      <c r="O138" s="232">
        <f t="shared" si="17"/>
        <v>90000</v>
      </c>
      <c r="P138" s="232">
        <f t="shared" si="17"/>
        <v>90000</v>
      </c>
      <c r="Q138" s="232">
        <f t="shared" si="17"/>
        <v>90000</v>
      </c>
    </row>
    <row r="139" spans="1:17" ht="64.5" customHeight="1">
      <c r="A139" s="155"/>
      <c r="B139" s="196"/>
      <c r="C139" s="309" t="s">
        <v>214</v>
      </c>
      <c r="D139" s="310"/>
      <c r="E139" s="310"/>
      <c r="F139" s="310"/>
      <c r="G139" s="310"/>
      <c r="H139" s="310"/>
      <c r="I139" s="311"/>
      <c r="J139" s="162">
        <v>232</v>
      </c>
      <c r="K139" s="244">
        <v>10</v>
      </c>
      <c r="L139" s="244">
        <v>1</v>
      </c>
      <c r="M139" s="208">
        <v>6200000000</v>
      </c>
      <c r="N139" s="190">
        <v>0</v>
      </c>
      <c r="O139" s="232">
        <f t="shared" si="17"/>
        <v>90000</v>
      </c>
      <c r="P139" s="232">
        <f t="shared" si="17"/>
        <v>90000</v>
      </c>
      <c r="Q139" s="232">
        <f t="shared" si="17"/>
        <v>90000</v>
      </c>
    </row>
    <row r="140" spans="1:17" ht="18.75" customHeight="1">
      <c r="A140" s="155"/>
      <c r="B140" s="196"/>
      <c r="C140" s="318" t="s">
        <v>215</v>
      </c>
      <c r="D140" s="319"/>
      <c r="E140" s="319"/>
      <c r="F140" s="319"/>
      <c r="G140" s="319"/>
      <c r="H140" s="319"/>
      <c r="I140" s="320"/>
      <c r="J140" s="162">
        <v>232</v>
      </c>
      <c r="K140" s="244">
        <v>10</v>
      </c>
      <c r="L140" s="244">
        <v>1</v>
      </c>
      <c r="M140" s="210">
        <v>6240000000</v>
      </c>
      <c r="N140" s="190">
        <v>0</v>
      </c>
      <c r="O140" s="232">
        <f t="shared" si="17"/>
        <v>90000</v>
      </c>
      <c r="P140" s="232">
        <f t="shared" si="17"/>
        <v>90000</v>
      </c>
      <c r="Q140" s="232">
        <f t="shared" si="17"/>
        <v>90000</v>
      </c>
    </row>
    <row r="141" spans="1:17" ht="34.5" customHeight="1">
      <c r="A141" s="155"/>
      <c r="B141" s="196"/>
      <c r="C141" s="313" t="s">
        <v>216</v>
      </c>
      <c r="D141" s="313"/>
      <c r="E141" s="313"/>
      <c r="F141" s="313"/>
      <c r="G141" s="313"/>
      <c r="H141" s="313"/>
      <c r="I141" s="314"/>
      <c r="J141" s="162">
        <v>232</v>
      </c>
      <c r="K141" s="246">
        <v>10</v>
      </c>
      <c r="L141" s="246">
        <v>1</v>
      </c>
      <c r="M141" s="212">
        <v>6240500000</v>
      </c>
      <c r="N141" s="191">
        <v>0</v>
      </c>
      <c r="O141" s="236">
        <f t="shared" si="17"/>
        <v>90000</v>
      </c>
      <c r="P141" s="236">
        <f t="shared" si="17"/>
        <v>90000</v>
      </c>
      <c r="Q141" s="236">
        <f t="shared" si="17"/>
        <v>90000</v>
      </c>
    </row>
    <row r="142" spans="1:17" ht="21.75" customHeight="1">
      <c r="A142" s="155"/>
      <c r="B142" s="196"/>
      <c r="C142" s="313" t="s">
        <v>269</v>
      </c>
      <c r="D142" s="313"/>
      <c r="E142" s="313"/>
      <c r="F142" s="313"/>
      <c r="G142" s="313"/>
      <c r="H142" s="313"/>
      <c r="I142" s="314"/>
      <c r="J142" s="162">
        <v>232</v>
      </c>
      <c r="K142" s="246">
        <v>10</v>
      </c>
      <c r="L142" s="246">
        <v>1</v>
      </c>
      <c r="M142" s="212">
        <v>6240525050</v>
      </c>
      <c r="N142" s="191">
        <v>0</v>
      </c>
      <c r="O142" s="236">
        <f t="shared" si="17"/>
        <v>90000</v>
      </c>
      <c r="P142" s="236">
        <f t="shared" si="17"/>
        <v>90000</v>
      </c>
      <c r="Q142" s="236">
        <f t="shared" si="17"/>
        <v>90000</v>
      </c>
    </row>
    <row r="143" spans="1:17" ht="24.75" customHeight="1">
      <c r="A143" s="155"/>
      <c r="B143" s="196"/>
      <c r="C143" s="313" t="s">
        <v>291</v>
      </c>
      <c r="D143" s="313"/>
      <c r="E143" s="313"/>
      <c r="F143" s="313"/>
      <c r="G143" s="313"/>
      <c r="H143" s="313"/>
      <c r="I143" s="314"/>
      <c r="J143" s="162">
        <v>232</v>
      </c>
      <c r="K143" s="246">
        <v>10</v>
      </c>
      <c r="L143" s="246">
        <v>1</v>
      </c>
      <c r="M143" s="212">
        <v>6240525050</v>
      </c>
      <c r="N143" s="191">
        <v>300</v>
      </c>
      <c r="O143" s="236">
        <f t="shared" si="17"/>
        <v>90000</v>
      </c>
      <c r="P143" s="236">
        <f t="shared" si="17"/>
        <v>90000</v>
      </c>
      <c r="Q143" s="236">
        <f t="shared" si="17"/>
        <v>90000</v>
      </c>
    </row>
    <row r="144" spans="1:17" ht="26.25" customHeight="1">
      <c r="A144" s="155"/>
      <c r="B144" s="196"/>
      <c r="C144" s="313" t="s">
        <v>270</v>
      </c>
      <c r="D144" s="313"/>
      <c r="E144" s="313"/>
      <c r="F144" s="313"/>
      <c r="G144" s="313"/>
      <c r="H144" s="313"/>
      <c r="I144" s="314"/>
      <c r="J144" s="162">
        <v>232</v>
      </c>
      <c r="K144" s="246">
        <v>10</v>
      </c>
      <c r="L144" s="246">
        <v>1</v>
      </c>
      <c r="M144" s="212">
        <v>6240525050</v>
      </c>
      <c r="N144" s="191">
        <v>310</v>
      </c>
      <c r="O144" s="236">
        <f t="shared" si="17"/>
        <v>90000</v>
      </c>
      <c r="P144" s="236">
        <f t="shared" si="17"/>
        <v>90000</v>
      </c>
      <c r="Q144" s="236">
        <f t="shared" si="17"/>
        <v>90000</v>
      </c>
    </row>
    <row r="145" spans="1:17" ht="21" customHeight="1">
      <c r="A145" s="155"/>
      <c r="B145" s="196"/>
      <c r="C145" s="313" t="s">
        <v>292</v>
      </c>
      <c r="D145" s="313"/>
      <c r="E145" s="313"/>
      <c r="F145" s="313"/>
      <c r="G145" s="313"/>
      <c r="H145" s="313"/>
      <c r="I145" s="314"/>
      <c r="J145" s="162">
        <v>232</v>
      </c>
      <c r="K145" s="246">
        <v>10</v>
      </c>
      <c r="L145" s="246">
        <v>1</v>
      </c>
      <c r="M145" s="212">
        <v>6240525050</v>
      </c>
      <c r="N145" s="191">
        <v>312</v>
      </c>
      <c r="O145" s="236">
        <v>90000</v>
      </c>
      <c r="P145" s="236">
        <v>90000</v>
      </c>
      <c r="Q145" s="236">
        <v>90000</v>
      </c>
    </row>
    <row r="146" spans="1:17" ht="14.25">
      <c r="A146" s="336" t="s">
        <v>271</v>
      </c>
      <c r="B146" s="337"/>
      <c r="C146" s="337"/>
      <c r="D146" s="337"/>
      <c r="E146" s="337"/>
      <c r="F146" s="337"/>
      <c r="G146" s="337"/>
      <c r="H146" s="337"/>
      <c r="I146" s="338"/>
      <c r="J146" s="162">
        <v>232</v>
      </c>
      <c r="K146" s="244">
        <v>11</v>
      </c>
      <c r="L146" s="244">
        <v>0</v>
      </c>
      <c r="M146" s="208">
        <v>0</v>
      </c>
      <c r="N146" s="190">
        <v>0</v>
      </c>
      <c r="O146" s="232">
        <f t="shared" ref="O146:Q152" si="18">O147</f>
        <v>50000</v>
      </c>
      <c r="P146" s="232">
        <f t="shared" si="18"/>
        <v>50000</v>
      </c>
      <c r="Q146" s="232">
        <f t="shared" si="18"/>
        <v>50000</v>
      </c>
    </row>
    <row r="147" spans="1:17" ht="14.25">
      <c r="A147" s="106"/>
      <c r="B147" s="101"/>
      <c r="C147" s="318" t="s">
        <v>272</v>
      </c>
      <c r="D147" s="319"/>
      <c r="E147" s="319"/>
      <c r="F147" s="319"/>
      <c r="G147" s="319"/>
      <c r="H147" s="319"/>
      <c r="I147" s="320"/>
      <c r="J147" s="162">
        <v>232</v>
      </c>
      <c r="K147" s="244">
        <v>11</v>
      </c>
      <c r="L147" s="244">
        <v>1</v>
      </c>
      <c r="M147" s="208">
        <v>0</v>
      </c>
      <c r="N147" s="190">
        <v>0</v>
      </c>
      <c r="O147" s="232">
        <f t="shared" si="18"/>
        <v>50000</v>
      </c>
      <c r="P147" s="232">
        <f t="shared" si="18"/>
        <v>50000</v>
      </c>
      <c r="Q147" s="232">
        <f t="shared" si="18"/>
        <v>50000</v>
      </c>
    </row>
    <row r="148" spans="1:17" ht="59.25" customHeight="1">
      <c r="A148" s="106"/>
      <c r="B148" s="101"/>
      <c r="C148" s="318" t="s">
        <v>214</v>
      </c>
      <c r="D148" s="319"/>
      <c r="E148" s="319"/>
      <c r="F148" s="319"/>
      <c r="G148" s="319"/>
      <c r="H148" s="319"/>
      <c r="I148" s="320"/>
      <c r="J148" s="162">
        <v>232</v>
      </c>
      <c r="K148" s="244">
        <v>11</v>
      </c>
      <c r="L148" s="244">
        <v>1</v>
      </c>
      <c r="M148" s="208">
        <v>6200000000</v>
      </c>
      <c r="N148" s="190">
        <v>0</v>
      </c>
      <c r="O148" s="232">
        <f t="shared" si="18"/>
        <v>50000</v>
      </c>
      <c r="P148" s="232">
        <f t="shared" si="18"/>
        <v>50000</v>
      </c>
      <c r="Q148" s="232">
        <f t="shared" si="18"/>
        <v>50000</v>
      </c>
    </row>
    <row r="149" spans="1:17" ht="18.75" customHeight="1">
      <c r="A149" s="106"/>
      <c r="B149" s="101"/>
      <c r="C149" s="318" t="s">
        <v>215</v>
      </c>
      <c r="D149" s="319"/>
      <c r="E149" s="319"/>
      <c r="F149" s="319"/>
      <c r="G149" s="319"/>
      <c r="H149" s="319"/>
      <c r="I149" s="320"/>
      <c r="J149" s="162">
        <v>232</v>
      </c>
      <c r="K149" s="244">
        <v>11</v>
      </c>
      <c r="L149" s="244">
        <v>1</v>
      </c>
      <c r="M149" s="210">
        <v>6240000000</v>
      </c>
      <c r="N149" s="190">
        <v>0</v>
      </c>
      <c r="O149" s="232">
        <f t="shared" si="18"/>
        <v>50000</v>
      </c>
      <c r="P149" s="232">
        <f t="shared" si="18"/>
        <v>50000</v>
      </c>
      <c r="Q149" s="232">
        <f t="shared" si="18"/>
        <v>50000</v>
      </c>
    </row>
    <row r="150" spans="1:17" ht="33.75" customHeight="1">
      <c r="A150" s="106"/>
      <c r="B150" s="101"/>
      <c r="C150" s="388" t="s">
        <v>262</v>
      </c>
      <c r="D150" s="389"/>
      <c r="E150" s="389"/>
      <c r="F150" s="389"/>
      <c r="G150" s="389"/>
      <c r="H150" s="389"/>
      <c r="I150" s="390"/>
      <c r="J150" s="164">
        <v>232</v>
      </c>
      <c r="K150" s="246">
        <v>11</v>
      </c>
      <c r="L150" s="246">
        <v>1</v>
      </c>
      <c r="M150" s="214">
        <v>6240400000</v>
      </c>
      <c r="N150" s="191">
        <v>0</v>
      </c>
      <c r="O150" s="236">
        <f t="shared" si="18"/>
        <v>50000</v>
      </c>
      <c r="P150" s="236">
        <f t="shared" si="18"/>
        <v>50000</v>
      </c>
      <c r="Q150" s="236">
        <f t="shared" si="18"/>
        <v>50000</v>
      </c>
    </row>
    <row r="151" spans="1:17" ht="26.25" customHeight="1">
      <c r="A151" s="106"/>
      <c r="B151" s="101"/>
      <c r="C151" s="388" t="s">
        <v>273</v>
      </c>
      <c r="D151" s="389"/>
      <c r="E151" s="389"/>
      <c r="F151" s="389"/>
      <c r="G151" s="389"/>
      <c r="H151" s="389"/>
      <c r="I151" s="390"/>
      <c r="J151" s="164">
        <v>232</v>
      </c>
      <c r="K151" s="246">
        <v>11</v>
      </c>
      <c r="L151" s="246">
        <v>1</v>
      </c>
      <c r="M151" s="212">
        <v>6240495240</v>
      </c>
      <c r="N151" s="191">
        <v>0</v>
      </c>
      <c r="O151" s="236">
        <f t="shared" si="18"/>
        <v>50000</v>
      </c>
      <c r="P151" s="236">
        <f t="shared" si="18"/>
        <v>50000</v>
      </c>
      <c r="Q151" s="236">
        <f t="shared" si="18"/>
        <v>50000</v>
      </c>
    </row>
    <row r="152" spans="1:17" ht="30.75" customHeight="1">
      <c r="A152" s="106"/>
      <c r="B152" s="101"/>
      <c r="C152" s="107"/>
      <c r="D152" s="103"/>
      <c r="E152" s="103"/>
      <c r="F152" s="335" t="s">
        <v>221</v>
      </c>
      <c r="G152" s="335"/>
      <c r="H152" s="335"/>
      <c r="I152" s="335"/>
      <c r="J152" s="164">
        <v>232</v>
      </c>
      <c r="K152" s="246">
        <v>11</v>
      </c>
      <c r="L152" s="246">
        <v>1</v>
      </c>
      <c r="M152" s="212">
        <v>6240495240</v>
      </c>
      <c r="N152" s="191">
        <v>240</v>
      </c>
      <c r="O152" s="236">
        <f t="shared" si="18"/>
        <v>50000</v>
      </c>
      <c r="P152" s="236">
        <f t="shared" si="18"/>
        <v>50000</v>
      </c>
      <c r="Q152" s="236">
        <f t="shared" si="18"/>
        <v>50000</v>
      </c>
    </row>
    <row r="153" spans="1:17" ht="18.75" customHeight="1">
      <c r="A153" s="106"/>
      <c r="B153" s="101"/>
      <c r="C153" s="107"/>
      <c r="D153" s="103"/>
      <c r="E153" s="103"/>
      <c r="F153" s="335" t="s">
        <v>240</v>
      </c>
      <c r="G153" s="335"/>
      <c r="H153" s="335"/>
      <c r="I153" s="335"/>
      <c r="J153" s="164">
        <v>232</v>
      </c>
      <c r="K153" s="246">
        <v>11</v>
      </c>
      <c r="L153" s="246">
        <v>1</v>
      </c>
      <c r="M153" s="212">
        <v>6240495240</v>
      </c>
      <c r="N153" s="191">
        <v>244</v>
      </c>
      <c r="O153" s="236">
        <v>50000</v>
      </c>
      <c r="P153" s="236">
        <v>50000</v>
      </c>
      <c r="Q153" s="237">
        <v>50000</v>
      </c>
    </row>
    <row r="154" spans="1:17" ht="14.25">
      <c r="A154" s="223"/>
      <c r="B154" s="327" t="s">
        <v>274</v>
      </c>
      <c r="C154" s="328"/>
      <c r="D154" s="328"/>
      <c r="E154" s="328"/>
      <c r="F154" s="328"/>
      <c r="G154" s="328"/>
      <c r="H154" s="328"/>
      <c r="I154" s="329"/>
      <c r="J154" s="224" t="s">
        <v>80</v>
      </c>
      <c r="K154" s="225" t="s">
        <v>80</v>
      </c>
      <c r="L154" s="226" t="s">
        <v>80</v>
      </c>
      <c r="M154" s="227" t="s">
        <v>80</v>
      </c>
      <c r="N154" s="226" t="s">
        <v>80</v>
      </c>
      <c r="O154" s="239">
        <f>O10+O59+O70+O86+O103+O124+O137+O146</f>
        <v>34451761.600000001</v>
      </c>
      <c r="P154" s="239">
        <f>P10+P59+P70+P86+P103+P124+P137+P146+P8</f>
        <v>21612975.640000001</v>
      </c>
      <c r="Q154" s="239">
        <f>Q10+Q59+Q70+Q86+Q103+Q124+Q137+Q146+Q8</f>
        <v>23054927.77</v>
      </c>
    </row>
  </sheetData>
  <mergeCells count="152">
    <mergeCell ref="A124:I124"/>
    <mergeCell ref="F122:I122"/>
    <mergeCell ref="C117:I117"/>
    <mergeCell ref="C119:I119"/>
    <mergeCell ref="F123:I123"/>
    <mergeCell ref="E121:I121"/>
    <mergeCell ref="C120:I120"/>
    <mergeCell ref="C118:I118"/>
    <mergeCell ref="F116:I116"/>
    <mergeCell ref="D106:I106"/>
    <mergeCell ref="F115:I115"/>
    <mergeCell ref="E107:I107"/>
    <mergeCell ref="C110:I110"/>
    <mergeCell ref="C111:I111"/>
    <mergeCell ref="C112:I112"/>
    <mergeCell ref="F109:I109"/>
    <mergeCell ref="C114:I114"/>
    <mergeCell ref="D105:I105"/>
    <mergeCell ref="A103:I103"/>
    <mergeCell ref="C81:I81"/>
    <mergeCell ref="C82:I82"/>
    <mergeCell ref="A86:I86"/>
    <mergeCell ref="F100:I100"/>
    <mergeCell ref="F101:I101"/>
    <mergeCell ref="F95:I95"/>
    <mergeCell ref="F84:I84"/>
    <mergeCell ref="C88:I88"/>
    <mergeCell ref="F44:I44"/>
    <mergeCell ref="C41:I41"/>
    <mergeCell ref="C52:I52"/>
    <mergeCell ref="C51:I51"/>
    <mergeCell ref="F96:I96"/>
    <mergeCell ref="C113:I113"/>
    <mergeCell ref="F108:I108"/>
    <mergeCell ref="C89:I89"/>
    <mergeCell ref="C91:I91"/>
    <mergeCell ref="F97:I97"/>
    <mergeCell ref="C72:I72"/>
    <mergeCell ref="F66:I66"/>
    <mergeCell ref="F67:I67"/>
    <mergeCell ref="F76:I76"/>
    <mergeCell ref="C75:I75"/>
    <mergeCell ref="C73:I73"/>
    <mergeCell ref="D83:I83"/>
    <mergeCell ref="C90:I90"/>
    <mergeCell ref="F99:I99"/>
    <mergeCell ref="F102:I102"/>
    <mergeCell ref="F85:I85"/>
    <mergeCell ref="C74:I74"/>
    <mergeCell ref="F77:I77"/>
    <mergeCell ref="F98:I98"/>
    <mergeCell ref="C79:I79"/>
    <mergeCell ref="C104:I104"/>
    <mergeCell ref="E93:I93"/>
    <mergeCell ref="F94:I94"/>
    <mergeCell ref="F153:I153"/>
    <mergeCell ref="C149:I149"/>
    <mergeCell ref="C138:I138"/>
    <mergeCell ref="C139:I139"/>
    <mergeCell ref="C148:I148"/>
    <mergeCell ref="C133:I133"/>
    <mergeCell ref="C140:I140"/>
    <mergeCell ref="E56:I56"/>
    <mergeCell ref="C54:I54"/>
    <mergeCell ref="C71:I71"/>
    <mergeCell ref="F69:I69"/>
    <mergeCell ref="F58:I58"/>
    <mergeCell ref="A70:I70"/>
    <mergeCell ref="F68:I68"/>
    <mergeCell ref="C62:I62"/>
    <mergeCell ref="C63:I63"/>
    <mergeCell ref="A59:I59"/>
    <mergeCell ref="C80:I80"/>
    <mergeCell ref="C147:I147"/>
    <mergeCell ref="C142:I142"/>
    <mergeCell ref="C143:I143"/>
    <mergeCell ref="C145:I145"/>
    <mergeCell ref="C144:I144"/>
    <mergeCell ref="C141:I141"/>
    <mergeCell ref="C127:I127"/>
    <mergeCell ref="C128:I128"/>
    <mergeCell ref="B137:I137"/>
    <mergeCell ref="B154:I154"/>
    <mergeCell ref="C125:I125"/>
    <mergeCell ref="F131:I131"/>
    <mergeCell ref="F132:I132"/>
    <mergeCell ref="F136:I136"/>
    <mergeCell ref="C151:I151"/>
    <mergeCell ref="F152:I152"/>
    <mergeCell ref="C129:I129"/>
    <mergeCell ref="A146:I146"/>
    <mergeCell ref="C150:I150"/>
    <mergeCell ref="C135:I135"/>
    <mergeCell ref="C64:I64"/>
    <mergeCell ref="F65:I65"/>
    <mergeCell ref="C50:I50"/>
    <mergeCell ref="C87:I87"/>
    <mergeCell ref="D134:I134"/>
    <mergeCell ref="F130:I130"/>
    <mergeCell ref="C126:I126"/>
    <mergeCell ref="F78:I78"/>
    <mergeCell ref="F92:I92"/>
    <mergeCell ref="C55:I55"/>
    <mergeCell ref="F34:I34"/>
    <mergeCell ref="F33:I33"/>
    <mergeCell ref="F39:I39"/>
    <mergeCell ref="B42:I42"/>
    <mergeCell ref="C37:I37"/>
    <mergeCell ref="C46:I46"/>
    <mergeCell ref="C47:I47"/>
    <mergeCell ref="C38:I38"/>
    <mergeCell ref="F43:I43"/>
    <mergeCell ref="F31:I31"/>
    <mergeCell ref="F24:I24"/>
    <mergeCell ref="D22:I22"/>
    <mergeCell ref="F25:I25"/>
    <mergeCell ref="F26:I26"/>
    <mergeCell ref="C60:I60"/>
    <mergeCell ref="C48:I48"/>
    <mergeCell ref="C49:I49"/>
    <mergeCell ref="F45:I45"/>
    <mergeCell ref="C53:I53"/>
    <mergeCell ref="C21:I21"/>
    <mergeCell ref="F40:I40"/>
    <mergeCell ref="F30:I30"/>
    <mergeCell ref="C20:I20"/>
    <mergeCell ref="E23:I23"/>
    <mergeCell ref="F27:I27"/>
    <mergeCell ref="C36:I36"/>
    <mergeCell ref="F32:I32"/>
    <mergeCell ref="F29:I29"/>
    <mergeCell ref="C35:I35"/>
    <mergeCell ref="M1:Q1"/>
    <mergeCell ref="M3:Q3"/>
    <mergeCell ref="C12:I12"/>
    <mergeCell ref="F57:I57"/>
    <mergeCell ref="P2:Q2"/>
    <mergeCell ref="A4:Q5"/>
    <mergeCell ref="F16:I16"/>
    <mergeCell ref="C19:I19"/>
    <mergeCell ref="A7:I7"/>
    <mergeCell ref="A10:I10"/>
    <mergeCell ref="E15:I15"/>
    <mergeCell ref="A8:I8"/>
    <mergeCell ref="A9:I9"/>
    <mergeCell ref="C61:I61"/>
    <mergeCell ref="F28:I28"/>
    <mergeCell ref="F17:I17"/>
    <mergeCell ref="C11:I11"/>
    <mergeCell ref="F18:I18"/>
    <mergeCell ref="D14:I14"/>
    <mergeCell ref="C13:I13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112"/>
  <sheetViews>
    <sheetView zoomScale="85" zoomScaleNormal="85" workbookViewId="0">
      <selection activeCell="J90" sqref="J90:J97"/>
    </sheetView>
  </sheetViews>
  <sheetFormatPr defaultRowHeight="12.75"/>
  <cols>
    <col min="1" max="4" width="0.7109375" customWidth="1"/>
    <col min="5" max="5" width="1" customWidth="1"/>
    <col min="6" max="6" width="13.5703125" customWidth="1"/>
    <col min="7" max="7" width="13.42578125" customWidth="1"/>
    <col min="8" max="8" width="13.5703125" customWidth="1"/>
    <col min="9" max="9" width="12.5703125" customWidth="1"/>
    <col min="10" max="10" width="12.42578125" style="271" customWidth="1"/>
    <col min="11" max="11" width="6.7109375" customWidth="1"/>
    <col min="12" max="12" width="6.5703125" customWidth="1"/>
    <col min="13" max="13" width="7.5703125" customWidth="1"/>
    <col min="14" max="14" width="13.7109375" customWidth="1"/>
    <col min="15" max="15" width="14.42578125" customWidth="1"/>
    <col min="16" max="16" width="14" customWidth="1"/>
  </cols>
  <sheetData>
    <row r="1" spans="1:16" ht="21" customHeight="1">
      <c r="A1" s="250"/>
      <c r="B1" s="250"/>
      <c r="C1" s="250"/>
      <c r="D1" s="250"/>
      <c r="E1" s="250"/>
      <c r="F1" s="250"/>
      <c r="G1" s="250"/>
      <c r="H1" s="250"/>
      <c r="I1" s="100"/>
      <c r="J1" s="272"/>
      <c r="K1" s="272"/>
      <c r="L1" s="272"/>
      <c r="M1" s="272"/>
      <c r="N1" s="272"/>
      <c r="O1" s="365" t="s">
        <v>293</v>
      </c>
      <c r="P1" s="365"/>
    </row>
    <row r="2" spans="1:16" ht="16.5" customHeight="1">
      <c r="A2" s="100"/>
      <c r="B2" s="100"/>
      <c r="C2" s="100"/>
      <c r="D2" s="100"/>
      <c r="E2" s="100"/>
      <c r="F2" s="100"/>
      <c r="G2" s="100"/>
      <c r="H2" s="100"/>
      <c r="I2" s="100"/>
      <c r="J2" s="272"/>
      <c r="K2" s="272"/>
      <c r="L2" s="272"/>
      <c r="M2" s="272"/>
      <c r="N2" s="272"/>
      <c r="O2" s="431" t="s">
        <v>294</v>
      </c>
      <c r="P2" s="431"/>
    </row>
    <row r="3" spans="1:16" ht="15" customHeight="1">
      <c r="A3" s="100"/>
      <c r="B3" s="100"/>
      <c r="C3" s="100"/>
      <c r="D3" s="100"/>
      <c r="E3" s="100"/>
      <c r="F3" s="100"/>
      <c r="G3" s="100"/>
      <c r="H3" s="100"/>
      <c r="I3" s="100"/>
      <c r="J3" s="272"/>
      <c r="K3" s="272"/>
      <c r="L3" s="272"/>
      <c r="M3" s="431" t="s">
        <v>299</v>
      </c>
      <c r="N3" s="431"/>
      <c r="O3" s="431"/>
      <c r="P3" s="431"/>
    </row>
    <row r="4" spans="1:16" ht="14.25" customHeight="1">
      <c r="A4" s="100"/>
      <c r="B4" s="100"/>
      <c r="C4" s="100"/>
      <c r="D4" s="100"/>
      <c r="E4" s="100"/>
      <c r="F4" s="100"/>
      <c r="G4" s="100"/>
      <c r="H4" s="100"/>
      <c r="I4" s="100"/>
      <c r="J4" s="272"/>
      <c r="K4" s="272"/>
      <c r="L4" s="272"/>
      <c r="M4" s="272"/>
      <c r="N4" s="432" t="s">
        <v>312</v>
      </c>
      <c r="O4" s="432"/>
      <c r="P4" s="432"/>
    </row>
    <row r="5" spans="1:16" ht="9.75" customHeight="1">
      <c r="A5" s="100"/>
      <c r="B5" s="100"/>
      <c r="C5" s="100"/>
      <c r="D5" s="100"/>
      <c r="E5" s="100"/>
      <c r="F5" s="100"/>
      <c r="G5" s="100"/>
      <c r="H5" s="100"/>
      <c r="I5" s="100"/>
      <c r="J5" s="272"/>
      <c r="K5" s="272"/>
      <c r="L5" s="272"/>
      <c r="M5" s="272"/>
      <c r="N5" s="273"/>
      <c r="O5" s="273"/>
      <c r="P5" s="273"/>
    </row>
    <row r="6" spans="1:16" ht="7.5" customHeight="1">
      <c r="A6" s="100"/>
      <c r="B6" s="100"/>
      <c r="C6" s="100"/>
      <c r="D6" s="100"/>
      <c r="E6" s="100"/>
      <c r="F6" s="100"/>
      <c r="G6" s="100"/>
      <c r="H6" s="100"/>
      <c r="I6" s="100"/>
      <c r="J6" s="272"/>
      <c r="K6" s="272"/>
      <c r="L6" s="272"/>
      <c r="M6" s="272"/>
      <c r="N6" s="273"/>
      <c r="O6" s="273"/>
      <c r="P6" s="273"/>
    </row>
    <row r="7" spans="1:16" ht="38.25" customHeight="1">
      <c r="A7" s="426" t="s">
        <v>295</v>
      </c>
      <c r="B7" s="426"/>
      <c r="C7" s="426"/>
      <c r="D7" s="426"/>
      <c r="E7" s="426"/>
      <c r="F7" s="426"/>
      <c r="G7" s="426"/>
      <c r="H7" s="426"/>
      <c r="I7" s="426"/>
      <c r="J7" s="426"/>
      <c r="K7" s="426"/>
      <c r="L7" s="426"/>
      <c r="M7" s="426"/>
      <c r="N7" s="426"/>
      <c r="O7" s="426"/>
      <c r="P7" s="426"/>
    </row>
    <row r="8" spans="1:16" ht="35.25" customHeight="1">
      <c r="A8" s="426"/>
      <c r="B8" s="426"/>
      <c r="C8" s="426"/>
      <c r="D8" s="426"/>
      <c r="E8" s="426"/>
      <c r="F8" s="426"/>
      <c r="G8" s="426"/>
      <c r="H8" s="426"/>
      <c r="I8" s="426"/>
      <c r="J8" s="426"/>
      <c r="K8" s="426"/>
      <c r="L8" s="426"/>
      <c r="M8" s="426"/>
      <c r="N8" s="426"/>
      <c r="O8" s="426"/>
      <c r="P8" s="426"/>
    </row>
    <row r="9" spans="1:16" ht="18.75">
      <c r="A9" s="100" t="s">
        <v>207</v>
      </c>
      <c r="B9" s="100"/>
      <c r="C9" s="100"/>
      <c r="D9" s="100"/>
      <c r="E9" s="100"/>
      <c r="F9" s="100"/>
      <c r="G9" s="100"/>
      <c r="H9" s="100"/>
      <c r="I9" s="100"/>
      <c r="J9" s="251"/>
      <c r="K9" s="252"/>
      <c r="L9" s="252"/>
      <c r="M9" s="251"/>
      <c r="N9" s="253"/>
      <c r="O9" s="253"/>
    </row>
    <row r="10" spans="1:16" ht="15">
      <c r="A10" s="254"/>
      <c r="B10" s="254"/>
      <c r="C10" s="254"/>
      <c r="D10" s="254"/>
      <c r="E10" s="254"/>
      <c r="F10" s="254"/>
      <c r="G10" s="254"/>
      <c r="H10" s="254"/>
      <c r="I10" s="254"/>
      <c r="J10" s="255"/>
      <c r="K10" s="256"/>
      <c r="L10" s="256"/>
      <c r="M10" s="255"/>
      <c r="N10" s="257"/>
      <c r="O10" s="257"/>
      <c r="P10" s="274" t="s">
        <v>208</v>
      </c>
    </row>
    <row r="11" spans="1:16" ht="14.25">
      <c r="A11" s="427" t="s">
        <v>209</v>
      </c>
      <c r="B11" s="427"/>
      <c r="C11" s="427"/>
      <c r="D11" s="427"/>
      <c r="E11" s="427"/>
      <c r="F11" s="427"/>
      <c r="G11" s="427"/>
      <c r="H11" s="427"/>
      <c r="I11" s="427"/>
      <c r="J11" s="259" t="s">
        <v>210</v>
      </c>
      <c r="K11" s="259" t="s">
        <v>155</v>
      </c>
      <c r="L11" s="259" t="s">
        <v>156</v>
      </c>
      <c r="M11" s="259" t="s">
        <v>296</v>
      </c>
      <c r="N11" s="259">
        <v>2025</v>
      </c>
      <c r="O11" s="259">
        <v>2026</v>
      </c>
      <c r="P11" s="260">
        <v>2027</v>
      </c>
    </row>
    <row r="12" spans="1:16" ht="14.25">
      <c r="A12" s="258"/>
      <c r="B12" s="258"/>
      <c r="C12" s="258"/>
      <c r="D12" s="428" t="s">
        <v>212</v>
      </c>
      <c r="E12" s="429"/>
      <c r="F12" s="429"/>
      <c r="G12" s="429"/>
      <c r="H12" s="429"/>
      <c r="I12" s="430"/>
      <c r="J12" s="261">
        <v>0</v>
      </c>
      <c r="K12" s="262">
        <v>0</v>
      </c>
      <c r="L12" s="262">
        <v>0</v>
      </c>
      <c r="M12" s="263">
        <v>0</v>
      </c>
      <c r="N12" s="275">
        <v>0</v>
      </c>
      <c r="O12" s="275">
        <v>534400</v>
      </c>
      <c r="P12" s="276">
        <v>1126850</v>
      </c>
    </row>
    <row r="13" spans="1:16" ht="61.5" customHeight="1">
      <c r="A13" s="152"/>
      <c r="B13" s="101"/>
      <c r="C13" s="107"/>
      <c r="D13" s="354" t="s">
        <v>214</v>
      </c>
      <c r="E13" s="354"/>
      <c r="F13" s="354"/>
      <c r="G13" s="354"/>
      <c r="H13" s="354"/>
      <c r="I13" s="354"/>
      <c r="J13" s="277">
        <v>6200000000</v>
      </c>
      <c r="K13" s="278">
        <v>0</v>
      </c>
      <c r="L13" s="278">
        <v>0</v>
      </c>
      <c r="M13" s="190">
        <v>0</v>
      </c>
      <c r="N13" s="266">
        <f>N14</f>
        <v>33955961.600000001</v>
      </c>
      <c r="O13" s="266">
        <f>O14</f>
        <v>21003575.640000001</v>
      </c>
      <c r="P13" s="266">
        <f>P14</f>
        <v>21853077.77</v>
      </c>
    </row>
    <row r="14" spans="1:16" ht="18" customHeight="1">
      <c r="A14" s="152"/>
      <c r="B14" s="101"/>
      <c r="C14" s="107"/>
      <c r="D14" s="318" t="s">
        <v>215</v>
      </c>
      <c r="E14" s="319"/>
      <c r="F14" s="319"/>
      <c r="G14" s="319"/>
      <c r="H14" s="319"/>
      <c r="I14" s="320"/>
      <c r="J14" s="279">
        <v>6240000000</v>
      </c>
      <c r="K14" s="278">
        <v>0</v>
      </c>
      <c r="L14" s="278">
        <v>0</v>
      </c>
      <c r="M14" s="190">
        <v>0</v>
      </c>
      <c r="N14" s="266">
        <f>N15+N24+N29+N34+N51+N83+N88</f>
        <v>33955961.600000001</v>
      </c>
      <c r="O14" s="266">
        <f>O15+O24+O29+O34+O51</f>
        <v>21003575.640000001</v>
      </c>
      <c r="P14" s="266">
        <f>P15+P24+P29+P34+P51</f>
        <v>21853077.77</v>
      </c>
    </row>
    <row r="15" spans="1:16" ht="17.25" customHeight="1">
      <c r="A15" s="152"/>
      <c r="B15" s="101"/>
      <c r="C15" s="107"/>
      <c r="D15" s="425" t="s">
        <v>242</v>
      </c>
      <c r="E15" s="425"/>
      <c r="F15" s="425"/>
      <c r="G15" s="425"/>
      <c r="H15" s="425"/>
      <c r="I15" s="425"/>
      <c r="J15" s="277">
        <v>6240100000</v>
      </c>
      <c r="K15" s="278">
        <v>0</v>
      </c>
      <c r="L15" s="278">
        <v>0</v>
      </c>
      <c r="M15" s="190">
        <v>0</v>
      </c>
      <c r="N15" s="266">
        <f>N16+N20</f>
        <v>760000</v>
      </c>
      <c r="O15" s="266">
        <f>O16+O20</f>
        <v>200000</v>
      </c>
      <c r="P15" s="266">
        <f>P16+P20</f>
        <v>200000</v>
      </c>
    </row>
    <row r="16" spans="1:16" ht="18.75" customHeight="1">
      <c r="A16" s="152"/>
      <c r="B16" s="101"/>
      <c r="C16" s="107"/>
      <c r="D16" s="354" t="s">
        <v>244</v>
      </c>
      <c r="E16" s="354"/>
      <c r="F16" s="354"/>
      <c r="G16" s="354"/>
      <c r="H16" s="354"/>
      <c r="I16" s="354"/>
      <c r="J16" s="277">
        <v>6240120040</v>
      </c>
      <c r="K16" s="278">
        <v>0</v>
      </c>
      <c r="L16" s="278">
        <v>0</v>
      </c>
      <c r="M16" s="190">
        <v>0</v>
      </c>
      <c r="N16" s="266">
        <f>N17</f>
        <v>10000</v>
      </c>
      <c r="O16" s="266">
        <f t="shared" ref="O16:P18" si="0">O17</f>
        <v>0</v>
      </c>
      <c r="P16" s="266">
        <f t="shared" si="0"/>
        <v>0</v>
      </c>
    </row>
    <row r="17" spans="1:16" ht="32.25" customHeight="1">
      <c r="A17" s="152"/>
      <c r="B17" s="101"/>
      <c r="C17" s="107"/>
      <c r="D17" s="264"/>
      <c r="E17" s="264"/>
      <c r="F17" s="324" t="s">
        <v>241</v>
      </c>
      <c r="G17" s="325"/>
      <c r="H17" s="325"/>
      <c r="I17" s="326"/>
      <c r="J17" s="280">
        <v>6240120040</v>
      </c>
      <c r="K17" s="281">
        <v>3</v>
      </c>
      <c r="L17" s="281">
        <v>0</v>
      </c>
      <c r="M17" s="191">
        <v>0</v>
      </c>
      <c r="N17" s="282">
        <f>N18</f>
        <v>10000</v>
      </c>
      <c r="O17" s="282">
        <f t="shared" si="0"/>
        <v>0</v>
      </c>
      <c r="P17" s="282">
        <f t="shared" si="0"/>
        <v>0</v>
      </c>
    </row>
    <row r="18" spans="1:16" ht="30.75" customHeight="1">
      <c r="A18" s="152"/>
      <c r="B18" s="101"/>
      <c r="C18" s="107"/>
      <c r="D18" s="264"/>
      <c r="E18" s="264"/>
      <c r="F18" s="324" t="s">
        <v>44</v>
      </c>
      <c r="G18" s="325"/>
      <c r="H18" s="325"/>
      <c r="I18" s="326"/>
      <c r="J18" s="280">
        <v>6240120040</v>
      </c>
      <c r="K18" s="281">
        <v>3</v>
      </c>
      <c r="L18" s="281">
        <v>14</v>
      </c>
      <c r="M18" s="191">
        <v>0</v>
      </c>
      <c r="N18" s="282">
        <f>N19</f>
        <v>10000</v>
      </c>
      <c r="O18" s="282">
        <f t="shared" si="0"/>
        <v>0</v>
      </c>
      <c r="P18" s="282">
        <f t="shared" si="0"/>
        <v>0</v>
      </c>
    </row>
    <row r="19" spans="1:16" ht="32.25" customHeight="1">
      <c r="A19" s="152"/>
      <c r="B19" s="101"/>
      <c r="C19" s="107"/>
      <c r="D19" s="264"/>
      <c r="E19" s="264"/>
      <c r="F19" s="312" t="s">
        <v>221</v>
      </c>
      <c r="G19" s="313"/>
      <c r="H19" s="313"/>
      <c r="I19" s="314"/>
      <c r="J19" s="280">
        <v>6240120040</v>
      </c>
      <c r="K19" s="281">
        <v>3</v>
      </c>
      <c r="L19" s="281">
        <v>14</v>
      </c>
      <c r="M19" s="191">
        <v>240</v>
      </c>
      <c r="N19" s="282">
        <f>'прил №5'!O84</f>
        <v>10000</v>
      </c>
      <c r="O19" s="282">
        <v>0</v>
      </c>
      <c r="P19" s="282">
        <v>0</v>
      </c>
    </row>
    <row r="20" spans="1:16" ht="28.5" customHeight="1">
      <c r="A20" s="152"/>
      <c r="B20" s="101"/>
      <c r="C20" s="107"/>
      <c r="D20" s="318" t="s">
        <v>243</v>
      </c>
      <c r="E20" s="319"/>
      <c r="F20" s="319"/>
      <c r="G20" s="319"/>
      <c r="H20" s="319"/>
      <c r="I20" s="320"/>
      <c r="J20" s="277">
        <v>6240195020</v>
      </c>
      <c r="K20" s="278">
        <v>0</v>
      </c>
      <c r="L20" s="278">
        <v>0</v>
      </c>
      <c r="M20" s="190">
        <v>0</v>
      </c>
      <c r="N20" s="266">
        <f>N21</f>
        <v>750000</v>
      </c>
      <c r="O20" s="266">
        <f t="shared" ref="O20:P22" si="1">O21</f>
        <v>200000</v>
      </c>
      <c r="P20" s="266">
        <f t="shared" si="1"/>
        <v>200000</v>
      </c>
    </row>
    <row r="21" spans="1:16" ht="31.5" customHeight="1">
      <c r="A21" s="152"/>
      <c r="B21" s="101"/>
      <c r="C21" s="107"/>
      <c r="D21" s="108"/>
      <c r="E21" s="108"/>
      <c r="F21" s="335" t="s">
        <v>241</v>
      </c>
      <c r="G21" s="335"/>
      <c r="H21" s="335"/>
      <c r="I21" s="335"/>
      <c r="J21" s="280">
        <v>6240195020</v>
      </c>
      <c r="K21" s="281">
        <v>3</v>
      </c>
      <c r="L21" s="281">
        <v>0</v>
      </c>
      <c r="M21" s="191">
        <v>0</v>
      </c>
      <c r="N21" s="282">
        <f>N22</f>
        <v>750000</v>
      </c>
      <c r="O21" s="282">
        <f t="shared" si="1"/>
        <v>200000</v>
      </c>
      <c r="P21" s="282">
        <f t="shared" si="1"/>
        <v>200000</v>
      </c>
    </row>
    <row r="22" spans="1:16" ht="33.75" customHeight="1">
      <c r="A22" s="152"/>
      <c r="B22" s="101"/>
      <c r="C22" s="107"/>
      <c r="D22" s="108"/>
      <c r="E22" s="108"/>
      <c r="F22" s="335" t="s">
        <v>137</v>
      </c>
      <c r="G22" s="335"/>
      <c r="H22" s="335"/>
      <c r="I22" s="335"/>
      <c r="J22" s="280">
        <v>6240195020</v>
      </c>
      <c r="K22" s="281">
        <v>3</v>
      </c>
      <c r="L22" s="281">
        <v>10</v>
      </c>
      <c r="M22" s="191">
        <v>0</v>
      </c>
      <c r="N22" s="282">
        <f>N23</f>
        <v>750000</v>
      </c>
      <c r="O22" s="282">
        <f t="shared" si="1"/>
        <v>200000</v>
      </c>
      <c r="P22" s="282">
        <f t="shared" si="1"/>
        <v>200000</v>
      </c>
    </row>
    <row r="23" spans="1:16" ht="30.75" customHeight="1">
      <c r="A23" s="152"/>
      <c r="B23" s="101"/>
      <c r="C23" s="107"/>
      <c r="D23" s="108"/>
      <c r="E23" s="108"/>
      <c r="F23" s="312" t="s">
        <v>221</v>
      </c>
      <c r="G23" s="313"/>
      <c r="H23" s="313"/>
      <c r="I23" s="314"/>
      <c r="J23" s="280">
        <v>6240195020</v>
      </c>
      <c r="K23" s="281">
        <v>3</v>
      </c>
      <c r="L23" s="281">
        <v>10</v>
      </c>
      <c r="M23" s="191" t="s">
        <v>222</v>
      </c>
      <c r="N23" s="283">
        <f>'прил №5'!O76</f>
        <v>750000</v>
      </c>
      <c r="O23" s="282">
        <v>200000</v>
      </c>
      <c r="P23" s="282">
        <v>200000</v>
      </c>
    </row>
    <row r="24" spans="1:16" ht="30.75" customHeight="1">
      <c r="A24" s="152"/>
      <c r="B24" s="101"/>
      <c r="C24" s="107"/>
      <c r="D24" s="354" t="s">
        <v>246</v>
      </c>
      <c r="E24" s="354"/>
      <c r="F24" s="354"/>
      <c r="G24" s="354"/>
      <c r="H24" s="354"/>
      <c r="I24" s="354"/>
      <c r="J24" s="277">
        <v>6240200000</v>
      </c>
      <c r="K24" s="278">
        <v>0</v>
      </c>
      <c r="L24" s="278">
        <v>0</v>
      </c>
      <c r="M24" s="190">
        <v>0</v>
      </c>
      <c r="N24" s="266">
        <f>N25</f>
        <v>6758406.4800000004</v>
      </c>
      <c r="O24" s="266">
        <v>1989000</v>
      </c>
      <c r="P24" s="266">
        <v>2637000</v>
      </c>
    </row>
    <row r="25" spans="1:16" ht="45.75" customHeight="1">
      <c r="A25" s="152"/>
      <c r="B25" s="101"/>
      <c r="C25" s="107"/>
      <c r="D25" s="107"/>
      <c r="E25" s="373" t="s">
        <v>247</v>
      </c>
      <c r="F25" s="374"/>
      <c r="G25" s="374"/>
      <c r="H25" s="374"/>
      <c r="I25" s="375"/>
      <c r="J25" s="277">
        <v>6240295280</v>
      </c>
      <c r="K25" s="278">
        <v>0</v>
      </c>
      <c r="L25" s="278">
        <v>0</v>
      </c>
      <c r="M25" s="190">
        <v>0</v>
      </c>
      <c r="N25" s="266">
        <f>N26</f>
        <v>6758406.4800000004</v>
      </c>
      <c r="O25" s="266">
        <v>1989000</v>
      </c>
      <c r="P25" s="266">
        <v>2637000</v>
      </c>
    </row>
    <row r="26" spans="1:16" ht="18.75" customHeight="1">
      <c r="A26" s="152"/>
      <c r="B26" s="101"/>
      <c r="C26" s="107"/>
      <c r="D26" s="108"/>
      <c r="E26" s="416" t="s">
        <v>245</v>
      </c>
      <c r="F26" s="416"/>
      <c r="G26" s="416"/>
      <c r="H26" s="416"/>
      <c r="I26" s="416"/>
      <c r="J26" s="280" t="s">
        <v>248</v>
      </c>
      <c r="K26" s="281">
        <v>4</v>
      </c>
      <c r="L26" s="281">
        <v>0</v>
      </c>
      <c r="M26" s="191">
        <v>0</v>
      </c>
      <c r="N26" s="266">
        <f>N27</f>
        <v>6758406.4800000004</v>
      </c>
      <c r="O26" s="282">
        <v>1989000</v>
      </c>
      <c r="P26" s="282">
        <v>2637000</v>
      </c>
    </row>
    <row r="27" spans="1:16" ht="19.5" customHeight="1">
      <c r="A27" s="152"/>
      <c r="B27" s="101"/>
      <c r="C27" s="107"/>
      <c r="D27" s="108"/>
      <c r="E27" s="413" t="s">
        <v>62</v>
      </c>
      <c r="F27" s="414"/>
      <c r="G27" s="414"/>
      <c r="H27" s="414"/>
      <c r="I27" s="415"/>
      <c r="J27" s="280" t="s">
        <v>248</v>
      </c>
      <c r="K27" s="281">
        <v>4</v>
      </c>
      <c r="L27" s="281">
        <v>9</v>
      </c>
      <c r="M27" s="191">
        <v>0</v>
      </c>
      <c r="N27" s="266">
        <f>N28</f>
        <v>6758406.4800000004</v>
      </c>
      <c r="O27" s="282">
        <v>1989000</v>
      </c>
      <c r="P27" s="282">
        <v>2637000</v>
      </c>
    </row>
    <row r="28" spans="1:16" ht="32.25" customHeight="1">
      <c r="A28" s="152"/>
      <c r="B28" s="101"/>
      <c r="C28" s="107"/>
      <c r="D28" s="108"/>
      <c r="E28" s="413" t="s">
        <v>221</v>
      </c>
      <c r="F28" s="414"/>
      <c r="G28" s="414"/>
      <c r="H28" s="414"/>
      <c r="I28" s="415"/>
      <c r="J28" s="280" t="s">
        <v>248</v>
      </c>
      <c r="K28" s="281">
        <v>4</v>
      </c>
      <c r="L28" s="281">
        <v>9</v>
      </c>
      <c r="M28" s="191" t="s">
        <v>222</v>
      </c>
      <c r="N28" s="266">
        <f>'прил №5'!O92</f>
        <v>6758406.4800000004</v>
      </c>
      <c r="O28" s="282">
        <v>1989000</v>
      </c>
      <c r="P28" s="282">
        <v>2637000</v>
      </c>
    </row>
    <row r="29" spans="1:16" ht="34.5" customHeight="1">
      <c r="A29" s="152"/>
      <c r="B29" s="101"/>
      <c r="C29" s="107"/>
      <c r="D29" s="107"/>
      <c r="E29" s="174"/>
      <c r="F29" s="318" t="s">
        <v>259</v>
      </c>
      <c r="G29" s="319"/>
      <c r="H29" s="319"/>
      <c r="I29" s="320"/>
      <c r="J29" s="277">
        <v>6240300000</v>
      </c>
      <c r="K29" s="278">
        <v>0</v>
      </c>
      <c r="L29" s="278">
        <v>0</v>
      </c>
      <c r="M29" s="190">
        <v>0</v>
      </c>
      <c r="N29" s="266">
        <f>N30</f>
        <v>5035319.78</v>
      </c>
      <c r="O29" s="266">
        <v>2042734</v>
      </c>
      <c r="P29" s="266">
        <v>2626111</v>
      </c>
    </row>
    <row r="30" spans="1:16" ht="32.25" customHeight="1">
      <c r="A30" s="152"/>
      <c r="B30" s="101"/>
      <c r="C30" s="107"/>
      <c r="D30" s="107"/>
      <c r="E30" s="174"/>
      <c r="F30" s="318" t="s">
        <v>260</v>
      </c>
      <c r="G30" s="319"/>
      <c r="H30" s="319"/>
      <c r="I30" s="320"/>
      <c r="J30" s="277">
        <v>6240395310</v>
      </c>
      <c r="K30" s="278">
        <v>0</v>
      </c>
      <c r="L30" s="278">
        <v>0</v>
      </c>
      <c r="M30" s="190">
        <v>0</v>
      </c>
      <c r="N30" s="266">
        <f>N31</f>
        <v>5035319.78</v>
      </c>
      <c r="O30" s="266">
        <v>2042734</v>
      </c>
      <c r="P30" s="266">
        <v>2626111</v>
      </c>
    </row>
    <row r="31" spans="1:16" ht="20.25" customHeight="1">
      <c r="A31" s="152"/>
      <c r="B31" s="101"/>
      <c r="C31" s="107"/>
      <c r="D31" s="108"/>
      <c r="E31" s="175"/>
      <c r="F31" s="312" t="s">
        <v>253</v>
      </c>
      <c r="G31" s="313"/>
      <c r="H31" s="313"/>
      <c r="I31" s="314"/>
      <c r="J31" s="280">
        <v>6240395310</v>
      </c>
      <c r="K31" s="281">
        <v>5</v>
      </c>
      <c r="L31" s="281">
        <v>0</v>
      </c>
      <c r="M31" s="191">
        <v>0</v>
      </c>
      <c r="N31" s="266">
        <f>N32</f>
        <v>5035319.78</v>
      </c>
      <c r="O31" s="266">
        <v>2042734</v>
      </c>
      <c r="P31" s="266">
        <v>2626111</v>
      </c>
    </row>
    <row r="32" spans="1:16" ht="15">
      <c r="A32" s="152"/>
      <c r="B32" s="101"/>
      <c r="C32" s="107"/>
      <c r="D32" s="108"/>
      <c r="E32" s="175"/>
      <c r="F32" s="312" t="s">
        <v>36</v>
      </c>
      <c r="G32" s="313"/>
      <c r="H32" s="313"/>
      <c r="I32" s="314"/>
      <c r="J32" s="280">
        <v>6240395310</v>
      </c>
      <c r="K32" s="281">
        <v>5</v>
      </c>
      <c r="L32" s="281">
        <v>3</v>
      </c>
      <c r="M32" s="191">
        <v>0</v>
      </c>
      <c r="N32" s="266">
        <f>N33</f>
        <v>5035319.78</v>
      </c>
      <c r="O32" s="266">
        <v>1982734</v>
      </c>
      <c r="P32" s="266">
        <v>2566111</v>
      </c>
    </row>
    <row r="33" spans="1:16" ht="33" customHeight="1">
      <c r="A33" s="152"/>
      <c r="B33" s="101"/>
      <c r="C33" s="107"/>
      <c r="D33" s="108"/>
      <c r="E33" s="175"/>
      <c r="F33" s="355" t="s">
        <v>221</v>
      </c>
      <c r="G33" s="355"/>
      <c r="H33" s="355"/>
      <c r="I33" s="355"/>
      <c r="J33" s="280">
        <v>6240395310</v>
      </c>
      <c r="K33" s="281">
        <v>5</v>
      </c>
      <c r="L33" s="281">
        <v>3</v>
      </c>
      <c r="M33" s="191" t="s">
        <v>222</v>
      </c>
      <c r="N33" s="266">
        <f>'прил №5'!O123</f>
        <v>5035319.78</v>
      </c>
      <c r="O33" s="266">
        <v>1982734</v>
      </c>
      <c r="P33" s="266">
        <v>2566111</v>
      </c>
    </row>
    <row r="34" spans="1:16" ht="30.75" customHeight="1">
      <c r="A34" s="152"/>
      <c r="B34" s="101"/>
      <c r="C34" s="107"/>
      <c r="D34" s="107"/>
      <c r="E34" s="318" t="s">
        <v>262</v>
      </c>
      <c r="F34" s="319"/>
      <c r="G34" s="319"/>
      <c r="H34" s="319"/>
      <c r="I34" s="320"/>
      <c r="J34" s="277">
        <v>6240400000</v>
      </c>
      <c r="K34" s="278">
        <v>0</v>
      </c>
      <c r="L34" s="278">
        <v>0</v>
      </c>
      <c r="M34" s="190">
        <v>0</v>
      </c>
      <c r="N34" s="266">
        <f>N35+N39+N43+N47</f>
        <v>9539591</v>
      </c>
      <c r="O34" s="266">
        <v>10101852</v>
      </c>
      <c r="P34" s="266">
        <v>10150700</v>
      </c>
    </row>
    <row r="35" spans="1:16" ht="31.5" customHeight="1">
      <c r="A35" s="152"/>
      <c r="B35" s="101"/>
      <c r="C35" s="107"/>
      <c r="D35" s="107"/>
      <c r="E35" s="174"/>
      <c r="F35" s="354" t="s">
        <v>265</v>
      </c>
      <c r="G35" s="354"/>
      <c r="H35" s="354"/>
      <c r="I35" s="354"/>
      <c r="J35" s="277">
        <v>6240495220</v>
      </c>
      <c r="K35" s="278">
        <v>0</v>
      </c>
      <c r="L35" s="278">
        <v>0</v>
      </c>
      <c r="M35" s="190">
        <v>0</v>
      </c>
      <c r="N35" s="266">
        <f>N36</f>
        <v>1038891</v>
      </c>
      <c r="O35" s="266">
        <v>1651152</v>
      </c>
      <c r="P35" s="266">
        <v>1700000</v>
      </c>
    </row>
    <row r="36" spans="1:16" ht="20.25" customHeight="1">
      <c r="A36" s="152"/>
      <c r="B36" s="101"/>
      <c r="C36" s="107"/>
      <c r="D36" s="108"/>
      <c r="E36" s="175"/>
      <c r="F36" s="335" t="s">
        <v>261</v>
      </c>
      <c r="G36" s="335"/>
      <c r="H36" s="335"/>
      <c r="I36" s="335"/>
      <c r="J36" s="280">
        <v>6240495220</v>
      </c>
      <c r="K36" s="281">
        <v>8</v>
      </c>
      <c r="L36" s="281">
        <v>0</v>
      </c>
      <c r="M36" s="191">
        <v>0</v>
      </c>
      <c r="N36" s="282">
        <f>N37</f>
        <v>1038891</v>
      </c>
      <c r="O36" s="282">
        <f>O37</f>
        <v>1651152</v>
      </c>
      <c r="P36" s="282">
        <f>P37</f>
        <v>1700000</v>
      </c>
    </row>
    <row r="37" spans="1:16" ht="21.75" customHeight="1">
      <c r="A37" s="152"/>
      <c r="B37" s="101"/>
      <c r="C37" s="107"/>
      <c r="D37" s="108"/>
      <c r="E37" s="175"/>
      <c r="F37" s="335" t="s">
        <v>37</v>
      </c>
      <c r="G37" s="335"/>
      <c r="H37" s="335"/>
      <c r="I37" s="335"/>
      <c r="J37" s="280">
        <v>6240495220</v>
      </c>
      <c r="K37" s="281">
        <v>8</v>
      </c>
      <c r="L37" s="281">
        <v>1</v>
      </c>
      <c r="M37" s="191">
        <v>0</v>
      </c>
      <c r="N37" s="282">
        <f>N38</f>
        <v>1038891</v>
      </c>
      <c r="O37" s="282">
        <f>O38</f>
        <v>1651152</v>
      </c>
      <c r="P37" s="282">
        <f>P38</f>
        <v>1700000</v>
      </c>
    </row>
    <row r="38" spans="1:16" ht="31.5" customHeight="1">
      <c r="A38" s="152"/>
      <c r="B38" s="101"/>
      <c r="C38" s="107"/>
      <c r="D38" s="108"/>
      <c r="E38" s="175"/>
      <c r="F38" s="312" t="s">
        <v>221</v>
      </c>
      <c r="G38" s="313"/>
      <c r="H38" s="313"/>
      <c r="I38" s="314"/>
      <c r="J38" s="280">
        <v>6240495220</v>
      </c>
      <c r="K38" s="281">
        <v>8</v>
      </c>
      <c r="L38" s="281">
        <v>1</v>
      </c>
      <c r="M38" s="191">
        <v>240</v>
      </c>
      <c r="N38" s="283">
        <f>'прил №5'!O130</f>
        <v>1038891</v>
      </c>
      <c r="O38" s="283">
        <v>1651152</v>
      </c>
      <c r="P38" s="283">
        <v>1700000</v>
      </c>
    </row>
    <row r="39" spans="1:16" ht="20.25" customHeight="1">
      <c r="A39" s="152"/>
      <c r="B39" s="101"/>
      <c r="C39" s="107"/>
      <c r="D39" s="108"/>
      <c r="E39" s="175"/>
      <c r="F39" s="424" t="s">
        <v>273</v>
      </c>
      <c r="G39" s="424"/>
      <c r="H39" s="424"/>
      <c r="I39" s="424"/>
      <c r="J39" s="277">
        <v>6240495240</v>
      </c>
      <c r="K39" s="278">
        <v>0</v>
      </c>
      <c r="L39" s="278">
        <v>0</v>
      </c>
      <c r="M39" s="190">
        <v>0</v>
      </c>
      <c r="N39" s="284">
        <f>N40</f>
        <v>50000</v>
      </c>
      <c r="O39" s="284">
        <f t="shared" ref="O39:P41" si="2">O40</f>
        <v>50000</v>
      </c>
      <c r="P39" s="284">
        <f t="shared" si="2"/>
        <v>50000</v>
      </c>
    </row>
    <row r="40" spans="1:16" ht="21" customHeight="1">
      <c r="A40" s="152"/>
      <c r="B40" s="101"/>
      <c r="C40" s="107"/>
      <c r="D40" s="108"/>
      <c r="E40" s="175"/>
      <c r="F40" s="416" t="s">
        <v>271</v>
      </c>
      <c r="G40" s="416"/>
      <c r="H40" s="416"/>
      <c r="I40" s="416"/>
      <c r="J40" s="280">
        <v>6240495240</v>
      </c>
      <c r="K40" s="281">
        <v>11</v>
      </c>
      <c r="L40" s="281">
        <v>0</v>
      </c>
      <c r="M40" s="191">
        <v>0</v>
      </c>
      <c r="N40" s="283">
        <f>N41</f>
        <v>50000</v>
      </c>
      <c r="O40" s="283">
        <f t="shared" si="2"/>
        <v>50000</v>
      </c>
      <c r="P40" s="283">
        <f t="shared" si="2"/>
        <v>50000</v>
      </c>
    </row>
    <row r="41" spans="1:16" ht="21" customHeight="1">
      <c r="A41" s="152"/>
      <c r="B41" s="101"/>
      <c r="C41" s="107"/>
      <c r="D41" s="108"/>
      <c r="E41" s="175"/>
      <c r="F41" s="416" t="s">
        <v>272</v>
      </c>
      <c r="G41" s="416"/>
      <c r="H41" s="416"/>
      <c r="I41" s="416"/>
      <c r="J41" s="280">
        <v>6240495240</v>
      </c>
      <c r="K41" s="281">
        <v>11</v>
      </c>
      <c r="L41" s="281">
        <v>1</v>
      </c>
      <c r="M41" s="191">
        <v>0</v>
      </c>
      <c r="N41" s="283">
        <f>N42</f>
        <v>50000</v>
      </c>
      <c r="O41" s="283">
        <f t="shared" si="2"/>
        <v>50000</v>
      </c>
      <c r="P41" s="283">
        <f t="shared" si="2"/>
        <v>50000</v>
      </c>
    </row>
    <row r="42" spans="1:16" ht="32.25" customHeight="1">
      <c r="A42" s="152"/>
      <c r="B42" s="101"/>
      <c r="C42" s="107"/>
      <c r="D42" s="108"/>
      <c r="E42" s="175"/>
      <c r="F42" s="355" t="s">
        <v>221</v>
      </c>
      <c r="G42" s="355"/>
      <c r="H42" s="355"/>
      <c r="I42" s="355"/>
      <c r="J42" s="280">
        <v>6240495240</v>
      </c>
      <c r="K42" s="281">
        <v>11</v>
      </c>
      <c r="L42" s="281">
        <v>1</v>
      </c>
      <c r="M42" s="191">
        <v>240</v>
      </c>
      <c r="N42" s="283">
        <f>'прил №5'!O152</f>
        <v>50000</v>
      </c>
      <c r="O42" s="283">
        <v>50000</v>
      </c>
      <c r="P42" s="283">
        <v>50000</v>
      </c>
    </row>
    <row r="43" spans="1:16" ht="75.75" customHeight="1">
      <c r="A43" s="152"/>
      <c r="B43" s="101"/>
      <c r="C43" s="107"/>
      <c r="D43" s="108"/>
      <c r="E43" s="175"/>
      <c r="F43" s="354" t="s">
        <v>263</v>
      </c>
      <c r="G43" s="354"/>
      <c r="H43" s="354"/>
      <c r="I43" s="354"/>
      <c r="J43" s="277" t="s">
        <v>264</v>
      </c>
      <c r="K43" s="278">
        <v>0</v>
      </c>
      <c r="L43" s="278">
        <v>0</v>
      </c>
      <c r="M43" s="190">
        <v>0</v>
      </c>
      <c r="N43" s="266">
        <f>N44</f>
        <v>6844300</v>
      </c>
      <c r="O43" s="266">
        <f t="shared" ref="O43:P45" si="3">O44</f>
        <v>8450700</v>
      </c>
      <c r="P43" s="266">
        <f t="shared" si="3"/>
        <v>8450700</v>
      </c>
    </row>
    <row r="44" spans="1:16" ht="18" customHeight="1">
      <c r="A44" s="152"/>
      <c r="B44" s="101"/>
      <c r="C44" s="107"/>
      <c r="D44" s="108"/>
      <c r="E44" s="175"/>
      <c r="F44" s="335" t="s">
        <v>261</v>
      </c>
      <c r="G44" s="335"/>
      <c r="H44" s="335"/>
      <c r="I44" s="335"/>
      <c r="J44" s="280" t="s">
        <v>264</v>
      </c>
      <c r="K44" s="281">
        <v>8</v>
      </c>
      <c r="L44" s="281">
        <v>0</v>
      </c>
      <c r="M44" s="191">
        <v>0</v>
      </c>
      <c r="N44" s="282">
        <f>N45</f>
        <v>6844300</v>
      </c>
      <c r="O44" s="282">
        <f t="shared" si="3"/>
        <v>8450700</v>
      </c>
      <c r="P44" s="282">
        <f t="shared" si="3"/>
        <v>8450700</v>
      </c>
    </row>
    <row r="45" spans="1:16" ht="19.5" customHeight="1">
      <c r="A45" s="152"/>
      <c r="B45" s="101"/>
      <c r="C45" s="107"/>
      <c r="D45" s="108"/>
      <c r="E45" s="175"/>
      <c r="F45" s="335" t="s">
        <v>37</v>
      </c>
      <c r="G45" s="335"/>
      <c r="H45" s="335"/>
      <c r="I45" s="335"/>
      <c r="J45" s="280" t="s">
        <v>264</v>
      </c>
      <c r="K45" s="281">
        <v>8</v>
      </c>
      <c r="L45" s="281">
        <v>1</v>
      </c>
      <c r="M45" s="191">
        <v>0</v>
      </c>
      <c r="N45" s="282">
        <f>N46</f>
        <v>6844300</v>
      </c>
      <c r="O45" s="282">
        <f t="shared" si="3"/>
        <v>8450700</v>
      </c>
      <c r="P45" s="282">
        <f t="shared" si="3"/>
        <v>8450700</v>
      </c>
    </row>
    <row r="46" spans="1:16" ht="18.75" customHeight="1">
      <c r="A46" s="152"/>
      <c r="B46" s="101"/>
      <c r="C46" s="107"/>
      <c r="D46" s="108"/>
      <c r="E46" s="175"/>
      <c r="F46" s="312" t="s">
        <v>126</v>
      </c>
      <c r="G46" s="422"/>
      <c r="H46" s="422"/>
      <c r="I46" s="423"/>
      <c r="J46" s="280" t="s">
        <v>264</v>
      </c>
      <c r="K46" s="281">
        <v>8</v>
      </c>
      <c r="L46" s="281">
        <v>1</v>
      </c>
      <c r="M46" s="191">
        <v>540</v>
      </c>
      <c r="N46" s="282">
        <f>'прил №5'!O134</f>
        <v>6844300</v>
      </c>
      <c r="O46" s="282">
        <v>8450700</v>
      </c>
      <c r="P46" s="282">
        <v>8450700</v>
      </c>
    </row>
    <row r="47" spans="1:16" ht="58.5" customHeight="1">
      <c r="A47" s="152"/>
      <c r="B47" s="101"/>
      <c r="C47" s="107"/>
      <c r="D47" s="107"/>
      <c r="E47" s="174"/>
      <c r="F47" s="318" t="s">
        <v>267</v>
      </c>
      <c r="G47" s="417"/>
      <c r="H47" s="417"/>
      <c r="I47" s="418"/>
      <c r="J47" s="277" t="s">
        <v>268</v>
      </c>
      <c r="K47" s="278">
        <v>0</v>
      </c>
      <c r="L47" s="278">
        <v>0</v>
      </c>
      <c r="M47" s="190">
        <v>0</v>
      </c>
      <c r="N47" s="266">
        <f>N48</f>
        <v>1606400</v>
      </c>
      <c r="O47" s="266">
        <f t="shared" ref="O47:P49" si="4">O48</f>
        <v>0</v>
      </c>
      <c r="P47" s="266">
        <f t="shared" si="4"/>
        <v>0</v>
      </c>
    </row>
    <row r="48" spans="1:16" ht="17.25" customHeight="1">
      <c r="A48" s="152"/>
      <c r="B48" s="101"/>
      <c r="C48" s="107"/>
      <c r="D48" s="108"/>
      <c r="E48" s="175"/>
      <c r="F48" s="335" t="s">
        <v>261</v>
      </c>
      <c r="G48" s="335"/>
      <c r="H48" s="335"/>
      <c r="I48" s="335"/>
      <c r="J48" s="285" t="s">
        <v>268</v>
      </c>
      <c r="K48" s="286">
        <v>8</v>
      </c>
      <c r="L48" s="286">
        <v>0</v>
      </c>
      <c r="M48" s="191">
        <v>0</v>
      </c>
      <c r="N48" s="282">
        <f>N49</f>
        <v>1606400</v>
      </c>
      <c r="O48" s="282">
        <f t="shared" si="4"/>
        <v>0</v>
      </c>
      <c r="P48" s="282">
        <f t="shared" si="4"/>
        <v>0</v>
      </c>
    </row>
    <row r="49" spans="1:16" ht="18" customHeight="1">
      <c r="A49" s="152"/>
      <c r="B49" s="101"/>
      <c r="C49" s="107"/>
      <c r="D49" s="108"/>
      <c r="E49" s="175"/>
      <c r="F49" s="419" t="s">
        <v>37</v>
      </c>
      <c r="G49" s="420"/>
      <c r="H49" s="420"/>
      <c r="I49" s="421"/>
      <c r="J49" s="280" t="s">
        <v>268</v>
      </c>
      <c r="K49" s="281">
        <v>8</v>
      </c>
      <c r="L49" s="281">
        <v>1</v>
      </c>
      <c r="M49" s="191">
        <v>0</v>
      </c>
      <c r="N49" s="282">
        <f>N50</f>
        <v>1606400</v>
      </c>
      <c r="O49" s="282">
        <f t="shared" si="4"/>
        <v>0</v>
      </c>
      <c r="P49" s="282">
        <f t="shared" si="4"/>
        <v>0</v>
      </c>
    </row>
    <row r="50" spans="1:16" ht="18.75" customHeight="1">
      <c r="A50" s="152"/>
      <c r="B50" s="101"/>
      <c r="C50" s="107"/>
      <c r="D50" s="108"/>
      <c r="E50" s="175"/>
      <c r="F50" s="355" t="s">
        <v>126</v>
      </c>
      <c r="G50" s="355"/>
      <c r="H50" s="355"/>
      <c r="I50" s="355"/>
      <c r="J50" s="285" t="s">
        <v>268</v>
      </c>
      <c r="K50" s="281">
        <v>8</v>
      </c>
      <c r="L50" s="281">
        <v>1</v>
      </c>
      <c r="M50" s="191">
        <v>540</v>
      </c>
      <c r="N50" s="282">
        <f>'прил №5'!O136</f>
        <v>1606400</v>
      </c>
      <c r="O50" s="282">
        <v>0</v>
      </c>
      <c r="P50" s="282">
        <v>0</v>
      </c>
    </row>
    <row r="51" spans="1:16" ht="32.25" customHeight="1">
      <c r="A51" s="152"/>
      <c r="B51" s="101"/>
      <c r="C51" s="107"/>
      <c r="D51" s="107"/>
      <c r="E51" s="174"/>
      <c r="F51" s="318" t="s">
        <v>216</v>
      </c>
      <c r="G51" s="319"/>
      <c r="H51" s="319"/>
      <c r="I51" s="320"/>
      <c r="J51" s="277">
        <v>6240500000</v>
      </c>
      <c r="K51" s="278">
        <v>0</v>
      </c>
      <c r="L51" s="278">
        <v>0</v>
      </c>
      <c r="M51" s="190">
        <v>0</v>
      </c>
      <c r="N51" s="266">
        <f>N52+N56+N62+N66+N71+N75+N79</f>
        <v>11074199.34</v>
      </c>
      <c r="O51" s="266">
        <f>O52+O56+O62+O66+O71+O75+O79</f>
        <v>6669989.6399999997</v>
      </c>
      <c r="P51" s="266">
        <f>P52+P56+P62+P66+P71+P75+P79</f>
        <v>6239266.7699999996</v>
      </c>
    </row>
    <row r="52" spans="1:16" ht="18.75" customHeight="1">
      <c r="A52" s="152"/>
      <c r="B52" s="101"/>
      <c r="C52" s="107"/>
      <c r="D52" s="107"/>
      <c r="E52" s="174"/>
      <c r="F52" s="318" t="s">
        <v>217</v>
      </c>
      <c r="G52" s="319"/>
      <c r="H52" s="319"/>
      <c r="I52" s="320"/>
      <c r="J52" s="277">
        <v>6240510010</v>
      </c>
      <c r="K52" s="278">
        <v>0</v>
      </c>
      <c r="L52" s="278">
        <v>0</v>
      </c>
      <c r="M52" s="190">
        <v>0</v>
      </c>
      <c r="N52" s="266">
        <f>N53</f>
        <v>1692576.3800000001</v>
      </c>
      <c r="O52" s="266">
        <f t="shared" ref="O52:P54" si="5">O53</f>
        <v>1497300</v>
      </c>
      <c r="P52" s="266">
        <f t="shared" si="5"/>
        <v>1497300</v>
      </c>
    </row>
    <row r="53" spans="1:16" ht="18" customHeight="1">
      <c r="A53" s="152"/>
      <c r="B53" s="101"/>
      <c r="C53" s="107"/>
      <c r="D53" s="108"/>
      <c r="E53" s="175"/>
      <c r="F53" s="312" t="s">
        <v>213</v>
      </c>
      <c r="G53" s="313"/>
      <c r="H53" s="313"/>
      <c r="I53" s="314"/>
      <c r="J53" s="280">
        <v>6240510010</v>
      </c>
      <c r="K53" s="281">
        <v>1</v>
      </c>
      <c r="L53" s="281">
        <v>0</v>
      </c>
      <c r="M53" s="191">
        <v>0</v>
      </c>
      <c r="N53" s="282">
        <f>N54</f>
        <v>1692576.3800000001</v>
      </c>
      <c r="O53" s="282">
        <f t="shared" si="5"/>
        <v>1497300</v>
      </c>
      <c r="P53" s="282">
        <f t="shared" si="5"/>
        <v>1497300</v>
      </c>
    </row>
    <row r="54" spans="1:16" ht="30.75" customHeight="1">
      <c r="A54" s="152"/>
      <c r="B54" s="101"/>
      <c r="C54" s="107"/>
      <c r="D54" s="108"/>
      <c r="E54" s="175"/>
      <c r="F54" s="312" t="s">
        <v>77</v>
      </c>
      <c r="G54" s="313"/>
      <c r="H54" s="313"/>
      <c r="I54" s="314"/>
      <c r="J54" s="280">
        <v>6240510010</v>
      </c>
      <c r="K54" s="281">
        <v>1</v>
      </c>
      <c r="L54" s="281">
        <v>2</v>
      </c>
      <c r="M54" s="191">
        <v>0</v>
      </c>
      <c r="N54" s="282">
        <f>N55</f>
        <v>1692576.3800000001</v>
      </c>
      <c r="O54" s="282">
        <f t="shared" si="5"/>
        <v>1497300</v>
      </c>
      <c r="P54" s="282">
        <f t="shared" si="5"/>
        <v>1497300</v>
      </c>
    </row>
    <row r="55" spans="1:16" ht="31.5" customHeight="1">
      <c r="A55" s="152"/>
      <c r="B55" s="101"/>
      <c r="C55" s="107"/>
      <c r="D55" s="108"/>
      <c r="E55" s="175"/>
      <c r="F55" s="312" t="s">
        <v>218</v>
      </c>
      <c r="G55" s="313"/>
      <c r="H55" s="313"/>
      <c r="I55" s="314"/>
      <c r="J55" s="280">
        <v>6240510010</v>
      </c>
      <c r="K55" s="281">
        <v>1</v>
      </c>
      <c r="L55" s="281">
        <v>2</v>
      </c>
      <c r="M55" s="191" t="s">
        <v>219</v>
      </c>
      <c r="N55" s="282">
        <f>'прил №5'!O16</f>
        <v>1692576.3800000001</v>
      </c>
      <c r="O55" s="282">
        <v>1497300</v>
      </c>
      <c r="P55" s="282">
        <v>1497300</v>
      </c>
    </row>
    <row r="56" spans="1:16" ht="18.75" customHeight="1">
      <c r="A56" s="152"/>
      <c r="B56" s="101"/>
      <c r="C56" s="107"/>
      <c r="D56" s="108"/>
      <c r="E56" s="175"/>
      <c r="F56" s="410" t="s">
        <v>220</v>
      </c>
      <c r="G56" s="411"/>
      <c r="H56" s="411"/>
      <c r="I56" s="412"/>
      <c r="J56" s="277">
        <v>6240510020</v>
      </c>
      <c r="K56" s="278">
        <v>0</v>
      </c>
      <c r="L56" s="278">
        <v>0</v>
      </c>
      <c r="M56" s="190">
        <v>0</v>
      </c>
      <c r="N56" s="266">
        <f t="shared" ref="N56:P57" si="6">N57</f>
        <v>8583123.6199999992</v>
      </c>
      <c r="O56" s="266">
        <f t="shared" si="6"/>
        <v>4334495</v>
      </c>
      <c r="P56" s="266">
        <f t="shared" si="6"/>
        <v>3885820</v>
      </c>
    </row>
    <row r="57" spans="1:16" ht="19.5" customHeight="1">
      <c r="A57" s="152"/>
      <c r="B57" s="101"/>
      <c r="C57" s="107"/>
      <c r="D57" s="108"/>
      <c r="E57" s="175"/>
      <c r="F57" s="413" t="s">
        <v>213</v>
      </c>
      <c r="G57" s="414"/>
      <c r="H57" s="414"/>
      <c r="I57" s="415"/>
      <c r="J57" s="280">
        <v>6240510020</v>
      </c>
      <c r="K57" s="281">
        <v>1</v>
      </c>
      <c r="L57" s="281">
        <v>0</v>
      </c>
      <c r="M57" s="191">
        <v>0</v>
      </c>
      <c r="N57" s="282">
        <f t="shared" si="6"/>
        <v>8583123.6199999992</v>
      </c>
      <c r="O57" s="282">
        <f t="shared" si="6"/>
        <v>4334495</v>
      </c>
      <c r="P57" s="282">
        <f t="shared" si="6"/>
        <v>3885820</v>
      </c>
    </row>
    <row r="58" spans="1:16" ht="47.25" customHeight="1">
      <c r="A58" s="152"/>
      <c r="B58" s="101"/>
      <c r="C58" s="107"/>
      <c r="D58" s="108"/>
      <c r="E58" s="175"/>
      <c r="F58" s="413" t="s">
        <v>76</v>
      </c>
      <c r="G58" s="414"/>
      <c r="H58" s="414"/>
      <c r="I58" s="415"/>
      <c r="J58" s="280">
        <v>6240510020</v>
      </c>
      <c r="K58" s="281">
        <v>1</v>
      </c>
      <c r="L58" s="281">
        <v>4</v>
      </c>
      <c r="M58" s="191">
        <v>0</v>
      </c>
      <c r="N58" s="282">
        <f>N59+N60+N61</f>
        <v>8583123.6199999992</v>
      </c>
      <c r="O58" s="282">
        <f>O59+O60+O61</f>
        <v>4334495</v>
      </c>
      <c r="P58" s="282">
        <f>P59+P60+P61</f>
        <v>3885820</v>
      </c>
    </row>
    <row r="59" spans="1:16" ht="30.75" customHeight="1">
      <c r="A59" s="152"/>
      <c r="B59" s="101"/>
      <c r="C59" s="107"/>
      <c r="D59" s="108"/>
      <c r="E59" s="175"/>
      <c r="F59" s="416" t="s">
        <v>218</v>
      </c>
      <c r="G59" s="416"/>
      <c r="H59" s="416"/>
      <c r="I59" s="416"/>
      <c r="J59" s="280">
        <v>6240510020</v>
      </c>
      <c r="K59" s="281">
        <v>1</v>
      </c>
      <c r="L59" s="281">
        <v>4</v>
      </c>
      <c r="M59" s="191" t="s">
        <v>219</v>
      </c>
      <c r="N59" s="282">
        <f>'прил №5'!O24</f>
        <v>4481930.2799999993</v>
      </c>
      <c r="O59" s="282">
        <v>3229495</v>
      </c>
      <c r="P59" s="282">
        <v>2780820</v>
      </c>
    </row>
    <row r="60" spans="1:16" ht="34.5" customHeight="1">
      <c r="A60" s="152"/>
      <c r="B60" s="101"/>
      <c r="C60" s="107"/>
      <c r="D60" s="108"/>
      <c r="E60" s="175"/>
      <c r="F60" s="413" t="s">
        <v>221</v>
      </c>
      <c r="G60" s="414"/>
      <c r="H60" s="414"/>
      <c r="I60" s="415"/>
      <c r="J60" s="280">
        <v>6240510020</v>
      </c>
      <c r="K60" s="281">
        <v>1</v>
      </c>
      <c r="L60" s="281">
        <v>4</v>
      </c>
      <c r="M60" s="191" t="s">
        <v>222</v>
      </c>
      <c r="N60" s="287">
        <f>'прил №5'!O27</f>
        <v>4061193.34</v>
      </c>
      <c r="O60" s="287">
        <v>1065000</v>
      </c>
      <c r="P60" s="287">
        <v>1065000</v>
      </c>
    </row>
    <row r="61" spans="1:16" ht="15" customHeight="1">
      <c r="A61" s="152"/>
      <c r="B61" s="101"/>
      <c r="C61" s="107"/>
      <c r="D61" s="108"/>
      <c r="E61" s="175"/>
      <c r="F61" s="416" t="s">
        <v>223</v>
      </c>
      <c r="G61" s="416"/>
      <c r="H61" s="416"/>
      <c r="I61" s="416"/>
      <c r="J61" s="280">
        <v>6240510020</v>
      </c>
      <c r="K61" s="281">
        <v>1</v>
      </c>
      <c r="L61" s="281">
        <v>4</v>
      </c>
      <c r="M61" s="191" t="s">
        <v>224</v>
      </c>
      <c r="N61" s="282">
        <f>'прил №5'!O30</f>
        <v>40000</v>
      </c>
      <c r="O61" s="282">
        <v>40000</v>
      </c>
      <c r="P61" s="282">
        <v>40000</v>
      </c>
    </row>
    <row r="62" spans="1:16" ht="29.25" customHeight="1">
      <c r="A62" s="155"/>
      <c r="B62" s="101"/>
      <c r="C62" s="107"/>
      <c r="D62" s="108"/>
      <c r="E62" s="108"/>
      <c r="F62" s="410" t="s">
        <v>269</v>
      </c>
      <c r="G62" s="411"/>
      <c r="H62" s="411"/>
      <c r="I62" s="412"/>
      <c r="J62" s="277">
        <v>6240525050</v>
      </c>
      <c r="K62" s="278">
        <v>0</v>
      </c>
      <c r="L62" s="278">
        <v>0</v>
      </c>
      <c r="M62" s="190">
        <v>0</v>
      </c>
      <c r="N62" s="266">
        <f>N63</f>
        <v>90000</v>
      </c>
      <c r="O62" s="266">
        <v>90000</v>
      </c>
      <c r="P62" s="266">
        <v>90000</v>
      </c>
    </row>
    <row r="63" spans="1:16" ht="15">
      <c r="A63" s="155"/>
      <c r="B63" s="101"/>
      <c r="C63" s="107"/>
      <c r="D63" s="108"/>
      <c r="E63" s="108"/>
      <c r="F63" s="312" t="s">
        <v>173</v>
      </c>
      <c r="G63" s="313"/>
      <c r="H63" s="313"/>
      <c r="I63" s="314"/>
      <c r="J63" s="280">
        <v>6240525050</v>
      </c>
      <c r="K63" s="281">
        <v>10</v>
      </c>
      <c r="L63" s="281">
        <v>0</v>
      </c>
      <c r="M63" s="191">
        <v>0</v>
      </c>
      <c r="N63" s="282">
        <f>N64</f>
        <v>90000</v>
      </c>
      <c r="O63" s="282">
        <v>90000</v>
      </c>
      <c r="P63" s="282">
        <v>90000</v>
      </c>
    </row>
    <row r="64" spans="1:16" ht="21.75" customHeight="1">
      <c r="A64" s="155"/>
      <c r="B64" s="101"/>
      <c r="C64" s="107"/>
      <c r="D64" s="108"/>
      <c r="E64" s="108"/>
      <c r="F64" s="312" t="s">
        <v>174</v>
      </c>
      <c r="G64" s="313"/>
      <c r="H64" s="313"/>
      <c r="I64" s="314"/>
      <c r="J64" s="280">
        <v>6240525050</v>
      </c>
      <c r="K64" s="281">
        <v>10</v>
      </c>
      <c r="L64" s="281">
        <v>1</v>
      </c>
      <c r="M64" s="191">
        <v>0</v>
      </c>
      <c r="N64" s="282">
        <f>N65</f>
        <v>90000</v>
      </c>
      <c r="O64" s="282">
        <v>90000</v>
      </c>
      <c r="P64" s="282">
        <v>90000</v>
      </c>
    </row>
    <row r="65" spans="1:16" ht="18" customHeight="1">
      <c r="A65" s="155"/>
      <c r="B65" s="101"/>
      <c r="C65" s="107"/>
      <c r="D65" s="108"/>
      <c r="E65" s="108"/>
      <c r="F65" s="312" t="s">
        <v>270</v>
      </c>
      <c r="G65" s="313"/>
      <c r="H65" s="313"/>
      <c r="I65" s="314"/>
      <c r="J65" s="280">
        <v>6240525050</v>
      </c>
      <c r="K65" s="281">
        <v>10</v>
      </c>
      <c r="L65" s="281">
        <v>1</v>
      </c>
      <c r="M65" s="191">
        <v>310</v>
      </c>
      <c r="N65" s="282">
        <f>'прил №5'!O144</f>
        <v>90000</v>
      </c>
      <c r="O65" s="282">
        <v>90000</v>
      </c>
      <c r="P65" s="282">
        <v>90000</v>
      </c>
    </row>
    <row r="66" spans="1:16" ht="45" customHeight="1">
      <c r="A66" s="155"/>
      <c r="B66" s="101"/>
      <c r="C66" s="107"/>
      <c r="D66" s="108"/>
      <c r="E66" s="108"/>
      <c r="F66" s="354" t="s">
        <v>239</v>
      </c>
      <c r="G66" s="354"/>
      <c r="H66" s="354"/>
      <c r="I66" s="354"/>
      <c r="J66" s="277">
        <v>6240551180</v>
      </c>
      <c r="K66" s="278">
        <v>0</v>
      </c>
      <c r="L66" s="278">
        <v>0</v>
      </c>
      <c r="M66" s="190">
        <v>0</v>
      </c>
      <c r="N66" s="266">
        <f>N67</f>
        <v>460280.33999999997</v>
      </c>
      <c r="O66" s="266">
        <v>499975.64</v>
      </c>
      <c r="P66" s="266">
        <v>517927.77</v>
      </c>
    </row>
    <row r="67" spans="1:16" ht="20.25" customHeight="1">
      <c r="A67" s="155"/>
      <c r="B67" s="101"/>
      <c r="C67" s="107"/>
      <c r="D67" s="108"/>
      <c r="E67" s="108"/>
      <c r="F67" s="335" t="s">
        <v>238</v>
      </c>
      <c r="G67" s="335"/>
      <c r="H67" s="335"/>
      <c r="I67" s="335"/>
      <c r="J67" s="280">
        <v>6240551180</v>
      </c>
      <c r="K67" s="281">
        <v>2</v>
      </c>
      <c r="L67" s="281">
        <v>0</v>
      </c>
      <c r="M67" s="191">
        <v>0</v>
      </c>
      <c r="N67" s="266">
        <f>N68</f>
        <v>460280.33999999997</v>
      </c>
      <c r="O67" s="266">
        <v>499975.64</v>
      </c>
      <c r="P67" s="266">
        <v>517927.77</v>
      </c>
    </row>
    <row r="68" spans="1:16" ht="16.5" customHeight="1">
      <c r="A68" s="155"/>
      <c r="B68" s="101"/>
      <c r="C68" s="107"/>
      <c r="D68" s="108"/>
      <c r="E68" s="108"/>
      <c r="F68" s="335" t="s">
        <v>34</v>
      </c>
      <c r="G68" s="335"/>
      <c r="H68" s="335"/>
      <c r="I68" s="335"/>
      <c r="J68" s="280">
        <v>6240551180</v>
      </c>
      <c r="K68" s="281">
        <v>2</v>
      </c>
      <c r="L68" s="281">
        <v>3</v>
      </c>
      <c r="M68" s="191">
        <v>0</v>
      </c>
      <c r="N68" s="266">
        <f>N69+N70</f>
        <v>460280.33999999997</v>
      </c>
      <c r="O68" s="266">
        <v>499975.64</v>
      </c>
      <c r="P68" s="266">
        <v>517927.77</v>
      </c>
    </row>
    <row r="69" spans="1:16" ht="29.25" customHeight="1">
      <c r="A69" s="155"/>
      <c r="B69" s="101"/>
      <c r="C69" s="107"/>
      <c r="D69" s="108"/>
      <c r="E69" s="108"/>
      <c r="F69" s="355" t="s">
        <v>218</v>
      </c>
      <c r="G69" s="355"/>
      <c r="H69" s="355"/>
      <c r="I69" s="355"/>
      <c r="J69" s="280">
        <v>6240551180</v>
      </c>
      <c r="K69" s="281">
        <v>2</v>
      </c>
      <c r="L69" s="281">
        <v>3</v>
      </c>
      <c r="M69" s="191" t="s">
        <v>219</v>
      </c>
      <c r="N69" s="282">
        <f>'прил №5'!O65</f>
        <v>429399.6</v>
      </c>
      <c r="O69" s="282">
        <v>429399.6</v>
      </c>
      <c r="P69" s="282">
        <v>429399.6</v>
      </c>
    </row>
    <row r="70" spans="1:16" ht="33.75" customHeight="1">
      <c r="A70" s="155"/>
      <c r="B70" s="101"/>
      <c r="C70" s="107"/>
      <c r="D70" s="108"/>
      <c r="E70" s="108"/>
      <c r="F70" s="312" t="s">
        <v>221</v>
      </c>
      <c r="G70" s="313"/>
      <c r="H70" s="313"/>
      <c r="I70" s="314"/>
      <c r="J70" s="280">
        <v>6240551180</v>
      </c>
      <c r="K70" s="281">
        <v>2</v>
      </c>
      <c r="L70" s="281">
        <v>3</v>
      </c>
      <c r="M70" s="191" t="s">
        <v>222</v>
      </c>
      <c r="N70" s="282">
        <f>'прил №5'!O68</f>
        <v>30880.74</v>
      </c>
      <c r="O70" s="282">
        <v>51665.78</v>
      </c>
      <c r="P70" s="282">
        <v>69611.08</v>
      </c>
    </row>
    <row r="71" spans="1:16" ht="30" customHeight="1">
      <c r="A71" s="155"/>
      <c r="B71" s="101"/>
      <c r="C71" s="107"/>
      <c r="D71" s="108"/>
      <c r="E71" s="108"/>
      <c r="F71" s="318" t="s">
        <v>237</v>
      </c>
      <c r="G71" s="319"/>
      <c r="H71" s="319"/>
      <c r="I71" s="320"/>
      <c r="J71" s="277">
        <v>6240595100</v>
      </c>
      <c r="K71" s="278">
        <v>0</v>
      </c>
      <c r="L71" s="278">
        <v>0</v>
      </c>
      <c r="M71" s="190">
        <v>0</v>
      </c>
      <c r="N71" s="266">
        <f>N72</f>
        <v>14105</v>
      </c>
      <c r="O71" s="266">
        <f t="shared" ref="O71:P73" si="7">O72</f>
        <v>14105</v>
      </c>
      <c r="P71" s="266">
        <f t="shared" si="7"/>
        <v>14105</v>
      </c>
    </row>
    <row r="72" spans="1:16" ht="15">
      <c r="A72" s="155"/>
      <c r="B72" s="101"/>
      <c r="C72" s="107"/>
      <c r="D72" s="108"/>
      <c r="E72" s="108"/>
      <c r="F72" s="335" t="s">
        <v>213</v>
      </c>
      <c r="G72" s="335"/>
      <c r="H72" s="335"/>
      <c r="I72" s="335"/>
      <c r="J72" s="280">
        <v>6240595100</v>
      </c>
      <c r="K72" s="281">
        <v>1</v>
      </c>
      <c r="L72" s="281">
        <v>0</v>
      </c>
      <c r="M72" s="191">
        <v>0</v>
      </c>
      <c r="N72" s="282">
        <f>N73</f>
        <v>14105</v>
      </c>
      <c r="O72" s="282">
        <f t="shared" si="7"/>
        <v>14105</v>
      </c>
      <c r="P72" s="282">
        <f t="shared" si="7"/>
        <v>14105</v>
      </c>
    </row>
    <row r="73" spans="1:16" ht="23.25" customHeight="1">
      <c r="A73" s="155"/>
      <c r="B73" s="101"/>
      <c r="C73" s="107"/>
      <c r="D73" s="108"/>
      <c r="E73" s="108"/>
      <c r="F73" s="385" t="s">
        <v>32</v>
      </c>
      <c r="G73" s="408"/>
      <c r="H73" s="408"/>
      <c r="I73" s="409"/>
      <c r="J73" s="280">
        <v>6240595100</v>
      </c>
      <c r="K73" s="281">
        <v>1</v>
      </c>
      <c r="L73" s="281">
        <v>13</v>
      </c>
      <c r="M73" s="191">
        <v>0</v>
      </c>
      <c r="N73" s="282">
        <f>N74</f>
        <v>14105</v>
      </c>
      <c r="O73" s="282">
        <f t="shared" si="7"/>
        <v>14105</v>
      </c>
      <c r="P73" s="282">
        <f t="shared" si="7"/>
        <v>14105</v>
      </c>
    </row>
    <row r="74" spans="1:16" ht="24" customHeight="1">
      <c r="A74" s="155"/>
      <c r="B74" s="101"/>
      <c r="C74" s="107"/>
      <c r="D74" s="108"/>
      <c r="E74" s="108"/>
      <c r="F74" s="385" t="s">
        <v>223</v>
      </c>
      <c r="G74" s="408"/>
      <c r="H74" s="408"/>
      <c r="I74" s="409"/>
      <c r="J74" s="280">
        <v>6240595100</v>
      </c>
      <c r="K74" s="281">
        <v>1</v>
      </c>
      <c r="L74" s="281">
        <v>13</v>
      </c>
      <c r="M74" s="191">
        <v>850</v>
      </c>
      <c r="N74" s="282">
        <f>'прил №5'!O57</f>
        <v>14105</v>
      </c>
      <c r="O74" s="282">
        <v>14105</v>
      </c>
      <c r="P74" s="282">
        <v>14105</v>
      </c>
    </row>
    <row r="75" spans="1:16" ht="94.5" customHeight="1">
      <c r="A75" s="155"/>
      <c r="B75" s="101"/>
      <c r="C75" s="107"/>
      <c r="D75" s="108"/>
      <c r="E75" s="108"/>
      <c r="F75" s="410" t="s">
        <v>225</v>
      </c>
      <c r="G75" s="411"/>
      <c r="H75" s="411"/>
      <c r="I75" s="412"/>
      <c r="J75" s="280" t="s">
        <v>226</v>
      </c>
      <c r="K75" s="278">
        <v>0</v>
      </c>
      <c r="L75" s="278">
        <v>0</v>
      </c>
      <c r="M75" s="190">
        <v>0</v>
      </c>
      <c r="N75" s="282">
        <f>N76</f>
        <v>117800</v>
      </c>
      <c r="O75" s="282">
        <v>117800</v>
      </c>
      <c r="P75" s="282">
        <v>117800</v>
      </c>
    </row>
    <row r="76" spans="1:16" ht="19.5" customHeight="1">
      <c r="A76" s="155"/>
      <c r="B76" s="101"/>
      <c r="C76" s="107"/>
      <c r="D76" s="108"/>
      <c r="E76" s="108"/>
      <c r="F76" s="413" t="s">
        <v>213</v>
      </c>
      <c r="G76" s="414"/>
      <c r="H76" s="414"/>
      <c r="I76" s="415"/>
      <c r="J76" s="280" t="s">
        <v>226</v>
      </c>
      <c r="K76" s="281">
        <v>1</v>
      </c>
      <c r="L76" s="281">
        <v>0</v>
      </c>
      <c r="M76" s="191">
        <v>0</v>
      </c>
      <c r="N76" s="282">
        <f>N77</f>
        <v>117800</v>
      </c>
      <c r="O76" s="282">
        <f>O77</f>
        <v>117800</v>
      </c>
      <c r="P76" s="282">
        <f>P77</f>
        <v>117800</v>
      </c>
    </row>
    <row r="77" spans="1:16" ht="50.25" customHeight="1">
      <c r="A77" s="155"/>
      <c r="B77" s="101"/>
      <c r="C77" s="107"/>
      <c r="D77" s="108"/>
      <c r="E77" s="108"/>
      <c r="F77" s="312" t="s">
        <v>225</v>
      </c>
      <c r="G77" s="313"/>
      <c r="H77" s="313"/>
      <c r="I77" s="314"/>
      <c r="J77" s="280" t="s">
        <v>226</v>
      </c>
      <c r="K77" s="281">
        <v>1</v>
      </c>
      <c r="L77" s="281">
        <v>4</v>
      </c>
      <c r="M77" s="191">
        <v>0</v>
      </c>
      <c r="N77" s="282">
        <f>N78</f>
        <v>117800</v>
      </c>
      <c r="O77" s="282">
        <v>117800</v>
      </c>
      <c r="P77" s="282">
        <v>117800</v>
      </c>
    </row>
    <row r="78" spans="1:16" ht="24.75" customHeight="1">
      <c r="A78" s="155"/>
      <c r="B78" s="101"/>
      <c r="C78" s="107"/>
      <c r="D78" s="108"/>
      <c r="E78" s="108"/>
      <c r="F78" s="335" t="s">
        <v>126</v>
      </c>
      <c r="G78" s="335"/>
      <c r="H78" s="335"/>
      <c r="I78" s="335"/>
      <c r="J78" s="280" t="s">
        <v>226</v>
      </c>
      <c r="K78" s="281">
        <v>1</v>
      </c>
      <c r="L78" s="281">
        <v>4</v>
      </c>
      <c r="M78" s="191">
        <v>540</v>
      </c>
      <c r="N78" s="282">
        <f>'прил №5'!O34</f>
        <v>117800</v>
      </c>
      <c r="O78" s="282">
        <v>117800</v>
      </c>
      <c r="P78" s="282">
        <v>117800</v>
      </c>
    </row>
    <row r="79" spans="1:16" ht="89.25" customHeight="1">
      <c r="A79" s="155"/>
      <c r="B79" s="101"/>
      <c r="C79" s="107"/>
      <c r="D79" s="108"/>
      <c r="E79" s="108"/>
      <c r="F79" s="354" t="s">
        <v>227</v>
      </c>
      <c r="G79" s="354"/>
      <c r="H79" s="354"/>
      <c r="I79" s="354"/>
      <c r="J79" s="277" t="s">
        <v>228</v>
      </c>
      <c r="K79" s="278">
        <v>0</v>
      </c>
      <c r="L79" s="278">
        <v>0</v>
      </c>
      <c r="M79" s="190">
        <v>0</v>
      </c>
      <c r="N79" s="282">
        <f>N80</f>
        <v>116314</v>
      </c>
      <c r="O79" s="282">
        <v>116314</v>
      </c>
      <c r="P79" s="282">
        <v>116314</v>
      </c>
    </row>
    <row r="80" spans="1:16" ht="19.5" customHeight="1">
      <c r="A80" s="155"/>
      <c r="B80" s="101"/>
      <c r="C80" s="107"/>
      <c r="D80" s="108"/>
      <c r="E80" s="108"/>
      <c r="F80" s="335" t="s">
        <v>213</v>
      </c>
      <c r="G80" s="335"/>
      <c r="H80" s="335"/>
      <c r="I80" s="335"/>
      <c r="J80" s="280" t="s">
        <v>228</v>
      </c>
      <c r="K80" s="281">
        <v>1</v>
      </c>
      <c r="L80" s="281">
        <v>0</v>
      </c>
      <c r="M80" s="191">
        <v>0</v>
      </c>
      <c r="N80" s="282">
        <f>N81</f>
        <v>116314</v>
      </c>
      <c r="O80" s="282">
        <f>O81</f>
        <v>116314</v>
      </c>
      <c r="P80" s="282">
        <f>P81</f>
        <v>116314</v>
      </c>
    </row>
    <row r="81" spans="1:16" ht="47.25" customHeight="1">
      <c r="A81" s="155"/>
      <c r="B81" s="101"/>
      <c r="C81" s="107"/>
      <c r="D81" s="108"/>
      <c r="E81" s="108"/>
      <c r="F81" s="335" t="s">
        <v>60</v>
      </c>
      <c r="G81" s="335"/>
      <c r="H81" s="335"/>
      <c r="I81" s="335"/>
      <c r="J81" s="280" t="s">
        <v>228</v>
      </c>
      <c r="K81" s="281">
        <v>1</v>
      </c>
      <c r="L81" s="281">
        <v>6</v>
      </c>
      <c r="M81" s="191">
        <v>0</v>
      </c>
      <c r="N81" s="282">
        <f>N82</f>
        <v>116314</v>
      </c>
      <c r="O81" s="282">
        <v>116314</v>
      </c>
      <c r="P81" s="282">
        <v>116314</v>
      </c>
    </row>
    <row r="82" spans="1:16" ht="18.75" customHeight="1">
      <c r="A82" s="155"/>
      <c r="B82" s="101"/>
      <c r="C82" s="107"/>
      <c r="D82" s="108"/>
      <c r="E82" s="108"/>
      <c r="F82" s="335" t="s">
        <v>126</v>
      </c>
      <c r="G82" s="335"/>
      <c r="H82" s="335"/>
      <c r="I82" s="335"/>
      <c r="J82" s="280" t="s">
        <v>228</v>
      </c>
      <c r="K82" s="281">
        <v>1</v>
      </c>
      <c r="L82" s="281">
        <v>6</v>
      </c>
      <c r="M82" s="191">
        <v>540</v>
      </c>
      <c r="N82" s="282">
        <f>'прил №5'!O40</f>
        <v>116314</v>
      </c>
      <c r="O82" s="282">
        <v>116314</v>
      </c>
      <c r="P82" s="282">
        <v>116314</v>
      </c>
    </row>
    <row r="83" spans="1:16" ht="31.5" customHeight="1">
      <c r="A83" s="152"/>
      <c r="B83" s="101"/>
      <c r="C83" s="318" t="s">
        <v>256</v>
      </c>
      <c r="D83" s="319"/>
      <c r="E83" s="319"/>
      <c r="F83" s="319"/>
      <c r="G83" s="319"/>
      <c r="H83" s="319"/>
      <c r="I83" s="320"/>
      <c r="J83" s="218">
        <v>6240600000</v>
      </c>
      <c r="K83" s="288" t="s">
        <v>301</v>
      </c>
      <c r="L83" s="104">
        <v>0</v>
      </c>
      <c r="M83" s="288" t="s">
        <v>302</v>
      </c>
      <c r="N83" s="266">
        <f>N84</f>
        <v>72800</v>
      </c>
      <c r="O83" s="282">
        <v>0</v>
      </c>
      <c r="P83" s="282">
        <v>0</v>
      </c>
    </row>
    <row r="84" spans="1:16" ht="35.25" customHeight="1">
      <c r="A84" s="152"/>
      <c r="B84" s="101"/>
      <c r="C84" s="99"/>
      <c r="D84" s="143"/>
      <c r="E84" s="143"/>
      <c r="F84" s="319" t="s">
        <v>303</v>
      </c>
      <c r="G84" s="319"/>
      <c r="H84" s="319"/>
      <c r="I84" s="320"/>
      <c r="J84" s="218">
        <v>6240690120</v>
      </c>
      <c r="K84" s="288" t="s">
        <v>301</v>
      </c>
      <c r="L84" s="104">
        <v>0</v>
      </c>
      <c r="M84" s="104">
        <v>0</v>
      </c>
      <c r="N84" s="266">
        <f>N85</f>
        <v>72800</v>
      </c>
      <c r="O84" s="282">
        <v>0</v>
      </c>
      <c r="P84" s="282">
        <v>0</v>
      </c>
    </row>
    <row r="85" spans="1:16" ht="18.75" customHeight="1">
      <c r="A85" s="152"/>
      <c r="B85" s="101"/>
      <c r="C85" s="99"/>
      <c r="D85" s="143"/>
      <c r="E85" s="143"/>
      <c r="F85" s="312" t="s">
        <v>253</v>
      </c>
      <c r="G85" s="313"/>
      <c r="H85" s="313"/>
      <c r="I85" s="314"/>
      <c r="J85" s="218">
        <v>6240690120</v>
      </c>
      <c r="K85" s="288" t="s">
        <v>300</v>
      </c>
      <c r="L85" s="104">
        <v>0</v>
      </c>
      <c r="M85" s="104">
        <v>0</v>
      </c>
      <c r="N85" s="282">
        <f>N86</f>
        <v>72800</v>
      </c>
      <c r="O85" s="282">
        <v>0</v>
      </c>
      <c r="P85" s="282">
        <v>0</v>
      </c>
    </row>
    <row r="86" spans="1:16" ht="19.5" customHeight="1">
      <c r="A86" s="152"/>
      <c r="B86" s="101"/>
      <c r="C86" s="99"/>
      <c r="D86" s="143"/>
      <c r="E86" s="143"/>
      <c r="F86" s="312" t="s">
        <v>178</v>
      </c>
      <c r="G86" s="313"/>
      <c r="H86" s="313"/>
      <c r="I86" s="314"/>
      <c r="J86" s="218">
        <v>6240690120</v>
      </c>
      <c r="K86" s="288" t="s">
        <v>300</v>
      </c>
      <c r="L86" s="104">
        <v>2</v>
      </c>
      <c r="M86" s="104">
        <v>0</v>
      </c>
      <c r="N86" s="282">
        <f>N87</f>
        <v>72800</v>
      </c>
      <c r="O86" s="282">
        <v>0</v>
      </c>
      <c r="P86" s="282">
        <v>0</v>
      </c>
    </row>
    <row r="87" spans="1:16" ht="35.25" customHeight="1">
      <c r="A87" s="152"/>
      <c r="B87" s="101"/>
      <c r="C87" s="99"/>
      <c r="D87" s="143"/>
      <c r="E87" s="143"/>
      <c r="F87" s="313" t="s">
        <v>221</v>
      </c>
      <c r="G87" s="313"/>
      <c r="H87" s="313"/>
      <c r="I87" s="314"/>
      <c r="J87" s="218">
        <v>6240690120</v>
      </c>
      <c r="K87" s="288" t="s">
        <v>300</v>
      </c>
      <c r="L87" s="104">
        <v>2</v>
      </c>
      <c r="M87" s="104">
        <v>240</v>
      </c>
      <c r="N87" s="282">
        <f>'прил №5'!O115</f>
        <v>72800</v>
      </c>
      <c r="O87" s="282">
        <v>0</v>
      </c>
      <c r="P87" s="282">
        <v>0</v>
      </c>
    </row>
    <row r="88" spans="1:16" ht="20.25" customHeight="1">
      <c r="A88" s="152"/>
      <c r="B88" s="101"/>
      <c r="C88" s="107"/>
      <c r="D88" s="108"/>
      <c r="E88" s="413" t="s">
        <v>249</v>
      </c>
      <c r="F88" s="414"/>
      <c r="G88" s="414"/>
      <c r="H88" s="414"/>
      <c r="I88" s="415"/>
      <c r="J88" s="280">
        <v>6250000000</v>
      </c>
      <c r="K88" s="281">
        <v>4</v>
      </c>
      <c r="L88" s="281">
        <v>9</v>
      </c>
      <c r="M88" s="191">
        <v>0</v>
      </c>
      <c r="N88" s="266">
        <f>N89</f>
        <v>715645</v>
      </c>
      <c r="O88" s="282">
        <v>0</v>
      </c>
      <c r="P88" s="282">
        <v>0</v>
      </c>
    </row>
    <row r="89" spans="1:16" ht="48" customHeight="1">
      <c r="A89" s="152"/>
      <c r="B89" s="101"/>
      <c r="C89" s="109"/>
      <c r="D89" s="103"/>
      <c r="E89" s="153"/>
      <c r="F89" s="312" t="s">
        <v>287</v>
      </c>
      <c r="G89" s="313"/>
      <c r="H89" s="313"/>
      <c r="I89" s="314"/>
      <c r="J89" s="280" t="s">
        <v>288</v>
      </c>
      <c r="K89" s="281">
        <v>4</v>
      </c>
      <c r="L89" s="281">
        <v>9</v>
      </c>
      <c r="M89" s="191">
        <v>0</v>
      </c>
      <c r="N89" s="266">
        <f>N90+N94</f>
        <v>715645</v>
      </c>
      <c r="O89" s="282"/>
      <c r="P89" s="282"/>
    </row>
    <row r="90" spans="1:16" ht="30" customHeight="1">
      <c r="A90" s="152"/>
      <c r="B90" s="101"/>
      <c r="C90" s="109"/>
      <c r="D90" s="103"/>
      <c r="E90" s="153"/>
      <c r="F90" s="313" t="s">
        <v>251</v>
      </c>
      <c r="G90" s="313"/>
      <c r="H90" s="313"/>
      <c r="I90" s="314"/>
      <c r="J90" s="222" t="s">
        <v>313</v>
      </c>
      <c r="K90" s="281">
        <v>4</v>
      </c>
      <c r="L90" s="281">
        <v>9</v>
      </c>
      <c r="M90" s="191">
        <v>0</v>
      </c>
      <c r="N90" s="266">
        <f>N91</f>
        <v>171650</v>
      </c>
      <c r="O90" s="282">
        <v>0</v>
      </c>
      <c r="P90" s="282">
        <v>0</v>
      </c>
    </row>
    <row r="91" spans="1:16" ht="18.75" customHeight="1">
      <c r="A91" s="152"/>
      <c r="B91" s="101"/>
      <c r="C91" s="109"/>
      <c r="D91" s="103"/>
      <c r="E91" s="153"/>
      <c r="F91" s="313" t="s">
        <v>245</v>
      </c>
      <c r="G91" s="313"/>
      <c r="H91" s="313"/>
      <c r="I91" s="314"/>
      <c r="J91" s="222" t="s">
        <v>313</v>
      </c>
      <c r="K91" s="281">
        <v>4</v>
      </c>
      <c r="L91" s="281">
        <v>9</v>
      </c>
      <c r="M91" s="191">
        <v>0</v>
      </c>
      <c r="N91" s="266">
        <f>N92</f>
        <v>171650</v>
      </c>
      <c r="O91" s="282">
        <v>0</v>
      </c>
      <c r="P91" s="282">
        <v>0</v>
      </c>
    </row>
    <row r="92" spans="1:16" ht="19.5" customHeight="1">
      <c r="A92" s="152"/>
      <c r="B92" s="101"/>
      <c r="C92" s="109"/>
      <c r="D92" s="103"/>
      <c r="E92" s="153"/>
      <c r="F92" s="313" t="s">
        <v>62</v>
      </c>
      <c r="G92" s="313"/>
      <c r="H92" s="313"/>
      <c r="I92" s="314"/>
      <c r="J92" s="222" t="s">
        <v>313</v>
      </c>
      <c r="K92" s="281">
        <v>4</v>
      </c>
      <c r="L92" s="281">
        <v>9</v>
      </c>
      <c r="M92" s="191">
        <v>0</v>
      </c>
      <c r="N92" s="266">
        <f>N93</f>
        <v>171650</v>
      </c>
      <c r="O92" s="282">
        <v>0</v>
      </c>
      <c r="P92" s="282">
        <v>0</v>
      </c>
    </row>
    <row r="93" spans="1:16" ht="33" customHeight="1">
      <c r="A93" s="152"/>
      <c r="B93" s="101"/>
      <c r="C93" s="109"/>
      <c r="D93" s="103"/>
      <c r="E93" s="153"/>
      <c r="F93" s="313" t="s">
        <v>221</v>
      </c>
      <c r="G93" s="313"/>
      <c r="H93" s="313"/>
      <c r="I93" s="314"/>
      <c r="J93" s="222" t="s">
        <v>313</v>
      </c>
      <c r="K93" s="281">
        <v>4</v>
      </c>
      <c r="L93" s="281">
        <v>9</v>
      </c>
      <c r="M93" s="191">
        <v>240</v>
      </c>
      <c r="N93" s="266">
        <f>'прил №5'!O98</f>
        <v>171650</v>
      </c>
      <c r="O93" s="282">
        <v>0</v>
      </c>
      <c r="P93" s="282">
        <v>0</v>
      </c>
    </row>
    <row r="94" spans="1:16" ht="21.75" customHeight="1">
      <c r="A94" s="152"/>
      <c r="B94" s="101"/>
      <c r="C94" s="109"/>
      <c r="D94" s="103"/>
      <c r="E94" s="153"/>
      <c r="F94" s="313" t="s">
        <v>252</v>
      </c>
      <c r="G94" s="313"/>
      <c r="H94" s="313"/>
      <c r="I94" s="314"/>
      <c r="J94" s="138" t="s">
        <v>314</v>
      </c>
      <c r="K94" s="281">
        <v>4</v>
      </c>
      <c r="L94" s="281">
        <v>9</v>
      </c>
      <c r="M94" s="191">
        <v>0</v>
      </c>
      <c r="N94" s="266">
        <f>N95</f>
        <v>543995</v>
      </c>
      <c r="O94" s="282">
        <v>0</v>
      </c>
      <c r="P94" s="282">
        <v>0</v>
      </c>
    </row>
    <row r="95" spans="1:16" ht="18" customHeight="1">
      <c r="A95" s="152"/>
      <c r="B95" s="101"/>
      <c r="C95" s="109"/>
      <c r="D95" s="103"/>
      <c r="E95" s="103"/>
      <c r="F95" s="313" t="s">
        <v>245</v>
      </c>
      <c r="G95" s="313"/>
      <c r="H95" s="313"/>
      <c r="I95" s="314"/>
      <c r="J95" s="138" t="s">
        <v>314</v>
      </c>
      <c r="K95" s="281">
        <v>4</v>
      </c>
      <c r="L95" s="281">
        <v>9</v>
      </c>
      <c r="M95" s="191">
        <v>0</v>
      </c>
      <c r="N95" s="266">
        <f>N96</f>
        <v>543995</v>
      </c>
      <c r="O95" s="282">
        <v>0</v>
      </c>
      <c r="P95" s="282">
        <v>0</v>
      </c>
    </row>
    <row r="96" spans="1:16" ht="20.25" customHeight="1">
      <c r="A96" s="152"/>
      <c r="B96" s="101"/>
      <c r="C96" s="109"/>
      <c r="D96" s="103"/>
      <c r="E96" s="103"/>
      <c r="F96" s="313" t="s">
        <v>62</v>
      </c>
      <c r="G96" s="313"/>
      <c r="H96" s="313"/>
      <c r="I96" s="314"/>
      <c r="J96" s="138" t="s">
        <v>314</v>
      </c>
      <c r="K96" s="281">
        <v>4</v>
      </c>
      <c r="L96" s="281">
        <v>9</v>
      </c>
      <c r="M96" s="191">
        <v>0</v>
      </c>
      <c r="N96" s="266">
        <f>N97</f>
        <v>543995</v>
      </c>
      <c r="O96" s="282">
        <v>0</v>
      </c>
      <c r="P96" s="282">
        <v>0</v>
      </c>
    </row>
    <row r="97" spans="1:16" ht="31.5" customHeight="1">
      <c r="A97" s="152"/>
      <c r="B97" s="101"/>
      <c r="C97" s="109"/>
      <c r="D97" s="103"/>
      <c r="E97" s="103"/>
      <c r="F97" s="313" t="s">
        <v>221</v>
      </c>
      <c r="G97" s="313"/>
      <c r="H97" s="313"/>
      <c r="I97" s="314"/>
      <c r="J97" s="138" t="s">
        <v>314</v>
      </c>
      <c r="K97" s="281">
        <v>4</v>
      </c>
      <c r="L97" s="281">
        <v>9</v>
      </c>
      <c r="M97" s="191">
        <v>240</v>
      </c>
      <c r="N97" s="266">
        <f>'прил №5'!O101</f>
        <v>543995</v>
      </c>
      <c r="O97" s="282">
        <v>0</v>
      </c>
      <c r="P97" s="282">
        <v>0</v>
      </c>
    </row>
    <row r="98" spans="1:16" ht="35.25" customHeight="1">
      <c r="A98" s="104">
        <v>5</v>
      </c>
      <c r="B98" s="104">
        <v>0</v>
      </c>
      <c r="C98" s="191">
        <v>0</v>
      </c>
      <c r="D98" s="108"/>
      <c r="E98" s="108"/>
      <c r="F98" s="354" t="s">
        <v>229</v>
      </c>
      <c r="G98" s="354"/>
      <c r="H98" s="354"/>
      <c r="I98" s="354"/>
      <c r="J98" s="118">
        <v>7700000000</v>
      </c>
      <c r="K98" s="278">
        <v>0</v>
      </c>
      <c r="L98" s="278">
        <v>0</v>
      </c>
      <c r="M98" s="190">
        <v>0</v>
      </c>
      <c r="N98" s="266">
        <f>N99+N104+N108</f>
        <v>495800</v>
      </c>
      <c r="O98" s="266">
        <f>O99+O104</f>
        <v>75000</v>
      </c>
      <c r="P98" s="266">
        <f>P99+P104</f>
        <v>75000</v>
      </c>
    </row>
    <row r="99" spans="1:16" ht="29.25" customHeight="1">
      <c r="A99" s="104"/>
      <c r="B99" s="104"/>
      <c r="C99" s="191"/>
      <c r="D99" s="108"/>
      <c r="E99" s="108"/>
      <c r="F99" s="318" t="s">
        <v>234</v>
      </c>
      <c r="G99" s="319"/>
      <c r="H99" s="319"/>
      <c r="I99" s="320"/>
      <c r="J99" s="118">
        <v>7710000000</v>
      </c>
      <c r="K99" s="278">
        <v>0</v>
      </c>
      <c r="L99" s="278">
        <v>0</v>
      </c>
      <c r="M99" s="190">
        <v>0</v>
      </c>
      <c r="N99" s="266">
        <f>N100</f>
        <v>15000</v>
      </c>
      <c r="O99" s="266">
        <f>O100</f>
        <v>15000</v>
      </c>
      <c r="P99" s="266">
        <f>P100</f>
        <v>15000</v>
      </c>
    </row>
    <row r="100" spans="1:16" ht="19.5" customHeight="1">
      <c r="A100" s="104">
        <v>5</v>
      </c>
      <c r="B100" s="104">
        <v>3</v>
      </c>
      <c r="C100" s="191">
        <v>0</v>
      </c>
      <c r="D100" s="108"/>
      <c r="E100" s="108"/>
      <c r="F100" s="318" t="s">
        <v>235</v>
      </c>
      <c r="G100" s="319"/>
      <c r="H100" s="319"/>
      <c r="I100" s="320"/>
      <c r="J100" s="277">
        <v>7710000040</v>
      </c>
      <c r="K100" s="278">
        <v>0</v>
      </c>
      <c r="L100" s="278">
        <v>0</v>
      </c>
      <c r="M100" s="190">
        <v>0</v>
      </c>
      <c r="N100" s="266">
        <f>N101</f>
        <v>15000</v>
      </c>
      <c r="O100" s="266">
        <f>O102</f>
        <v>15000</v>
      </c>
      <c r="P100" s="266">
        <f>P102</f>
        <v>15000</v>
      </c>
    </row>
    <row r="101" spans="1:16" ht="15">
      <c r="A101" s="104"/>
      <c r="B101" s="104"/>
      <c r="C101" s="191"/>
      <c r="D101" s="108"/>
      <c r="E101" s="108"/>
      <c r="F101" s="318" t="s">
        <v>213</v>
      </c>
      <c r="G101" s="319"/>
      <c r="H101" s="319"/>
      <c r="I101" s="320"/>
      <c r="J101" s="277">
        <v>7710000040</v>
      </c>
      <c r="K101" s="278">
        <v>0</v>
      </c>
      <c r="L101" s="278">
        <v>0</v>
      </c>
      <c r="M101" s="190">
        <v>0</v>
      </c>
      <c r="N101" s="266">
        <f>N102</f>
        <v>15000</v>
      </c>
      <c r="O101" s="266">
        <f>O102</f>
        <v>15000</v>
      </c>
      <c r="P101" s="266">
        <f>P102</f>
        <v>15000</v>
      </c>
    </row>
    <row r="102" spans="1:16" ht="19.5" customHeight="1">
      <c r="A102" s="104">
        <v>5</v>
      </c>
      <c r="B102" s="104">
        <v>3</v>
      </c>
      <c r="C102" s="191">
        <v>240</v>
      </c>
      <c r="D102" s="108"/>
      <c r="E102" s="108"/>
      <c r="F102" s="312" t="s">
        <v>158</v>
      </c>
      <c r="G102" s="313"/>
      <c r="H102" s="313"/>
      <c r="I102" s="314"/>
      <c r="J102" s="280">
        <v>7710000040</v>
      </c>
      <c r="K102" s="281">
        <v>1</v>
      </c>
      <c r="L102" s="281">
        <v>11</v>
      </c>
      <c r="M102" s="191">
        <v>0</v>
      </c>
      <c r="N102" s="282">
        <f>N103</f>
        <v>15000</v>
      </c>
      <c r="O102" s="282">
        <f>O103</f>
        <v>15000</v>
      </c>
      <c r="P102" s="282">
        <f>P103</f>
        <v>15000</v>
      </c>
    </row>
    <row r="103" spans="1:16" ht="20.25" customHeight="1">
      <c r="A103" s="155"/>
      <c r="B103" s="101"/>
      <c r="C103" s="107"/>
      <c r="D103" s="108"/>
      <c r="E103" s="108"/>
      <c r="F103" s="312" t="s">
        <v>236</v>
      </c>
      <c r="G103" s="313"/>
      <c r="H103" s="313"/>
      <c r="I103" s="314"/>
      <c r="J103" s="280">
        <v>7710000040</v>
      </c>
      <c r="K103" s="281">
        <v>1</v>
      </c>
      <c r="L103" s="281">
        <v>11</v>
      </c>
      <c r="M103" s="191">
        <v>870</v>
      </c>
      <c r="N103" s="282">
        <f>'прил №5'!O50</f>
        <v>15000</v>
      </c>
      <c r="O103" s="282">
        <v>15000</v>
      </c>
      <c r="P103" s="282">
        <v>15000</v>
      </c>
    </row>
    <row r="104" spans="1:16" ht="18.75" customHeight="1">
      <c r="A104" s="267"/>
      <c r="B104" s="268"/>
      <c r="C104" s="268"/>
      <c r="D104" s="268"/>
      <c r="E104" s="268"/>
      <c r="F104" s="318" t="s">
        <v>297</v>
      </c>
      <c r="G104" s="319"/>
      <c r="H104" s="319"/>
      <c r="I104" s="320"/>
      <c r="J104" s="118">
        <v>7720000000</v>
      </c>
      <c r="K104" s="278">
        <v>0</v>
      </c>
      <c r="L104" s="278">
        <v>0</v>
      </c>
      <c r="M104" s="190">
        <v>0</v>
      </c>
      <c r="N104" s="266">
        <f>N107</f>
        <v>420800</v>
      </c>
      <c r="O104" s="266">
        <v>60000</v>
      </c>
      <c r="P104" s="266">
        <v>60000</v>
      </c>
    </row>
    <row r="105" spans="1:16" ht="30.75" customHeight="1">
      <c r="A105" s="267"/>
      <c r="B105" s="268"/>
      <c r="C105" s="268"/>
      <c r="D105" s="268"/>
      <c r="E105" s="268"/>
      <c r="F105" s="312" t="s">
        <v>229</v>
      </c>
      <c r="G105" s="313"/>
      <c r="H105" s="313"/>
      <c r="I105" s="314"/>
      <c r="J105" s="121">
        <v>7720010050</v>
      </c>
      <c r="K105" s="281">
        <v>1</v>
      </c>
      <c r="L105" s="281">
        <v>7</v>
      </c>
      <c r="M105" s="191">
        <v>0</v>
      </c>
      <c r="N105" s="282">
        <f>N106</f>
        <v>420800</v>
      </c>
      <c r="O105" s="282">
        <v>0</v>
      </c>
      <c r="P105" s="282">
        <v>0</v>
      </c>
    </row>
    <row r="106" spans="1:16" ht="20.25" customHeight="1">
      <c r="A106" s="267"/>
      <c r="B106" s="268"/>
      <c r="C106" s="268"/>
      <c r="D106" s="268"/>
      <c r="E106" s="268"/>
      <c r="F106" s="312" t="s">
        <v>230</v>
      </c>
      <c r="G106" s="313"/>
      <c r="H106" s="313"/>
      <c r="I106" s="314"/>
      <c r="J106" s="121">
        <v>7720010050</v>
      </c>
      <c r="K106" s="281">
        <v>1</v>
      </c>
      <c r="L106" s="281">
        <v>7</v>
      </c>
      <c r="M106" s="191">
        <v>0</v>
      </c>
      <c r="N106" s="282">
        <f>N107</f>
        <v>420800</v>
      </c>
      <c r="O106" s="282">
        <v>0</v>
      </c>
      <c r="P106" s="282">
        <v>0</v>
      </c>
    </row>
    <row r="107" spans="1:16" ht="23.25" customHeight="1">
      <c r="A107" s="267"/>
      <c r="B107" s="268"/>
      <c r="C107" s="268"/>
      <c r="D107" s="268"/>
      <c r="E107" s="268"/>
      <c r="F107" s="312" t="s">
        <v>233</v>
      </c>
      <c r="G107" s="313"/>
      <c r="H107" s="313"/>
      <c r="I107" s="314"/>
      <c r="J107" s="121">
        <v>7720010050</v>
      </c>
      <c r="K107" s="281">
        <v>1</v>
      </c>
      <c r="L107" s="281">
        <v>7</v>
      </c>
      <c r="M107" s="191">
        <v>880</v>
      </c>
      <c r="N107" s="282">
        <f>'прил №5'!O45</f>
        <v>420800</v>
      </c>
      <c r="O107" s="282">
        <v>0</v>
      </c>
      <c r="P107" s="282">
        <v>0</v>
      </c>
    </row>
    <row r="108" spans="1:16" ht="48.75" customHeight="1">
      <c r="B108" s="268"/>
      <c r="C108" s="268"/>
      <c r="D108" s="268"/>
      <c r="E108" s="268"/>
      <c r="F108" s="312" t="s">
        <v>255</v>
      </c>
      <c r="G108" s="313"/>
      <c r="H108" s="313"/>
      <c r="I108" s="314"/>
      <c r="J108" s="121">
        <v>7730090140</v>
      </c>
      <c r="K108" s="281">
        <v>0</v>
      </c>
      <c r="L108" s="281">
        <v>0</v>
      </c>
      <c r="M108" s="191">
        <v>0</v>
      </c>
      <c r="N108" s="282">
        <f t="shared" ref="N108:P109" si="8">N109</f>
        <v>60000</v>
      </c>
      <c r="O108" s="282">
        <f t="shared" si="8"/>
        <v>60000</v>
      </c>
      <c r="P108" s="282">
        <f t="shared" si="8"/>
        <v>60000</v>
      </c>
    </row>
    <row r="109" spans="1:16" ht="15">
      <c r="B109" s="268"/>
      <c r="C109" s="268"/>
      <c r="D109" s="268"/>
      <c r="E109" s="268"/>
      <c r="F109" s="312" t="s">
        <v>253</v>
      </c>
      <c r="G109" s="313"/>
      <c r="H109" s="313"/>
      <c r="I109" s="314"/>
      <c r="J109" s="121">
        <v>7730090140</v>
      </c>
      <c r="K109" s="281">
        <v>5</v>
      </c>
      <c r="L109" s="281">
        <v>0</v>
      </c>
      <c r="M109" s="191">
        <v>0</v>
      </c>
      <c r="N109" s="282">
        <f t="shared" si="8"/>
        <v>60000</v>
      </c>
      <c r="O109" s="282">
        <f t="shared" si="8"/>
        <v>60000</v>
      </c>
      <c r="P109" s="282">
        <f t="shared" si="8"/>
        <v>60000</v>
      </c>
    </row>
    <row r="110" spans="1:16" ht="15">
      <c r="B110" s="268"/>
      <c r="C110" s="268"/>
      <c r="D110" s="268"/>
      <c r="E110" s="268"/>
      <c r="F110" s="312" t="s">
        <v>43</v>
      </c>
      <c r="G110" s="313"/>
      <c r="H110" s="313"/>
      <c r="I110" s="314"/>
      <c r="J110" s="121">
        <v>7730090140</v>
      </c>
      <c r="K110" s="281">
        <v>5</v>
      </c>
      <c r="L110" s="281">
        <v>1</v>
      </c>
      <c r="M110" s="191">
        <v>0</v>
      </c>
      <c r="N110" s="282">
        <f>N111</f>
        <v>60000</v>
      </c>
      <c r="O110" s="282">
        <v>60000</v>
      </c>
      <c r="P110" s="282">
        <v>60000</v>
      </c>
    </row>
    <row r="111" spans="1:16" ht="29.25" customHeight="1">
      <c r="B111" s="268"/>
      <c r="C111" s="268"/>
      <c r="D111" s="268"/>
      <c r="E111" s="268"/>
      <c r="F111" s="312" t="s">
        <v>221</v>
      </c>
      <c r="G111" s="313"/>
      <c r="H111" s="313"/>
      <c r="I111" s="314"/>
      <c r="J111" s="121">
        <v>7730090140</v>
      </c>
      <c r="K111" s="281">
        <v>5</v>
      </c>
      <c r="L111" s="281">
        <v>1</v>
      </c>
      <c r="M111" s="191" t="s">
        <v>222</v>
      </c>
      <c r="N111" s="282">
        <f>'прил №5'!O108</f>
        <v>60000</v>
      </c>
      <c r="O111" s="282">
        <v>60000</v>
      </c>
      <c r="P111" s="282">
        <v>60000</v>
      </c>
    </row>
    <row r="112" spans="1:16" ht="15">
      <c r="B112" s="268"/>
      <c r="C112" s="268"/>
      <c r="D112" s="268"/>
      <c r="E112" s="268"/>
      <c r="F112" s="405" t="s">
        <v>298</v>
      </c>
      <c r="G112" s="406"/>
      <c r="H112" s="406"/>
      <c r="I112" s="407"/>
      <c r="J112" s="270" t="s">
        <v>80</v>
      </c>
      <c r="K112" s="269" t="s">
        <v>80</v>
      </c>
      <c r="L112" s="269" t="s">
        <v>80</v>
      </c>
      <c r="M112" s="269" t="s">
        <v>80</v>
      </c>
      <c r="N112" s="265">
        <f>N13+N98</f>
        <v>34451761.600000001</v>
      </c>
      <c r="O112" s="265">
        <f>O13+O98+O12</f>
        <v>21612975.640000001</v>
      </c>
      <c r="P112" s="265">
        <f>P13+P98+P12</f>
        <v>23054927.77</v>
      </c>
    </row>
  </sheetData>
  <mergeCells count="107">
    <mergeCell ref="N4:P4"/>
    <mergeCell ref="D13:I13"/>
    <mergeCell ref="D14:I14"/>
    <mergeCell ref="D15:I15"/>
    <mergeCell ref="D16:I16"/>
    <mergeCell ref="O1:P1"/>
    <mergeCell ref="A7:P8"/>
    <mergeCell ref="A11:I11"/>
    <mergeCell ref="D12:I12"/>
    <mergeCell ref="O2:P2"/>
    <mergeCell ref="M3:P3"/>
    <mergeCell ref="E27:I27"/>
    <mergeCell ref="E28:I28"/>
    <mergeCell ref="F17:I17"/>
    <mergeCell ref="F18:I18"/>
    <mergeCell ref="F19:I19"/>
    <mergeCell ref="D20:I20"/>
    <mergeCell ref="F21:I21"/>
    <mergeCell ref="F22:I22"/>
    <mergeCell ref="F23:I23"/>
    <mergeCell ref="D24:I24"/>
    <mergeCell ref="E25:I25"/>
    <mergeCell ref="E26:I26"/>
    <mergeCell ref="F96:I96"/>
    <mergeCell ref="F97:I97"/>
    <mergeCell ref="C83:I83"/>
    <mergeCell ref="F84:I84"/>
    <mergeCell ref="F92:I92"/>
    <mergeCell ref="F93:I93"/>
    <mergeCell ref="F94:I94"/>
    <mergeCell ref="F95:I95"/>
    <mergeCell ref="E88:I88"/>
    <mergeCell ref="F89:I89"/>
    <mergeCell ref="F90:I90"/>
    <mergeCell ref="F91:I91"/>
    <mergeCell ref="F33:I33"/>
    <mergeCell ref="E34:I34"/>
    <mergeCell ref="F35:I35"/>
    <mergeCell ref="F36:I36"/>
    <mergeCell ref="F37:I37"/>
    <mergeCell ref="F38:I38"/>
    <mergeCell ref="F39:I39"/>
    <mergeCell ref="F40:I40"/>
    <mergeCell ref="F41:I41"/>
    <mergeCell ref="F42:I42"/>
    <mergeCell ref="F29:I29"/>
    <mergeCell ref="F30:I30"/>
    <mergeCell ref="F31:I31"/>
    <mergeCell ref="F32:I32"/>
    <mergeCell ref="F47:I47"/>
    <mergeCell ref="F48:I48"/>
    <mergeCell ref="F49:I49"/>
    <mergeCell ref="F50:I50"/>
    <mergeCell ref="F43:I43"/>
    <mergeCell ref="F44:I44"/>
    <mergeCell ref="F45:I45"/>
    <mergeCell ref="F46:I46"/>
    <mergeCell ref="F55:I55"/>
    <mergeCell ref="F56:I56"/>
    <mergeCell ref="F57:I57"/>
    <mergeCell ref="F58:I58"/>
    <mergeCell ref="F51:I51"/>
    <mergeCell ref="F52:I52"/>
    <mergeCell ref="F53:I53"/>
    <mergeCell ref="F54:I54"/>
    <mergeCell ref="F63:I63"/>
    <mergeCell ref="F64:I64"/>
    <mergeCell ref="F65:I65"/>
    <mergeCell ref="F66:I66"/>
    <mergeCell ref="F59:I59"/>
    <mergeCell ref="F60:I60"/>
    <mergeCell ref="F61:I61"/>
    <mergeCell ref="F62:I62"/>
    <mergeCell ref="F71:I71"/>
    <mergeCell ref="F72:I72"/>
    <mergeCell ref="F79:I79"/>
    <mergeCell ref="F80:I80"/>
    <mergeCell ref="F67:I67"/>
    <mergeCell ref="F68:I68"/>
    <mergeCell ref="F69:I69"/>
    <mergeCell ref="F70:I70"/>
    <mergeCell ref="F106:I106"/>
    <mergeCell ref="F107:I107"/>
    <mergeCell ref="F81:I81"/>
    <mergeCell ref="F82:I82"/>
    <mergeCell ref="F73:I73"/>
    <mergeCell ref="F74:I74"/>
    <mergeCell ref="F75:I75"/>
    <mergeCell ref="F76:I76"/>
    <mergeCell ref="F77:I77"/>
    <mergeCell ref="F78:I78"/>
    <mergeCell ref="F98:I98"/>
    <mergeCell ref="F99:I99"/>
    <mergeCell ref="F100:I100"/>
    <mergeCell ref="F101:I101"/>
    <mergeCell ref="F104:I104"/>
    <mergeCell ref="F105:I105"/>
    <mergeCell ref="F112:I112"/>
    <mergeCell ref="F85:I85"/>
    <mergeCell ref="F86:I86"/>
    <mergeCell ref="F87:I87"/>
    <mergeCell ref="F102:I102"/>
    <mergeCell ref="F103:I103"/>
    <mergeCell ref="F108:I108"/>
    <mergeCell ref="F109:I109"/>
    <mergeCell ref="F110:I110"/>
    <mergeCell ref="F111:I111"/>
  </mergeCells>
  <phoneticPr fontId="5" type="noConversion"/>
  <pageMargins left="0.70866141732283472" right="0.36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прил №1</vt:lpstr>
      <vt:lpstr>прил №2</vt:lpstr>
      <vt:lpstr>прил №3</vt:lpstr>
      <vt:lpstr>прил №4</vt:lpstr>
      <vt:lpstr>прил №5</vt:lpstr>
      <vt:lpstr>прил №6</vt:lpstr>
    </vt:vector>
  </TitlesOfParts>
  <Company>Anastasiya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Anastasiya</dc:creator>
  <cp:lastModifiedBy>Пользователь Windows</cp:lastModifiedBy>
  <cp:lastPrinted>2025-08-25T04:40:14Z</cp:lastPrinted>
  <dcterms:created xsi:type="dcterms:W3CDTF">2010-12-16T03:42:04Z</dcterms:created>
  <dcterms:modified xsi:type="dcterms:W3CDTF">2025-11-10T11:17:27Z</dcterms:modified>
</cp:coreProperties>
</file>